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\ОБМЕН\ЗАМ КАБАНОВА\от Поманиной для откр бюджета\"/>
    </mc:Choice>
  </mc:AlternateContent>
  <bookViews>
    <workbookView xWindow="0" yWindow="0" windowWidth="23040" windowHeight="86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1" l="1"/>
  <c r="L41" i="1"/>
  <c r="L40" i="1"/>
  <c r="L39" i="1"/>
  <c r="L38" i="1"/>
  <c r="L37" i="1"/>
  <c r="L36" i="1"/>
  <c r="L35" i="1"/>
  <c r="L34" i="1"/>
  <c r="L33" i="1"/>
  <c r="L32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J10" i="1"/>
  <c r="J36" i="1"/>
  <c r="J30" i="1"/>
  <c r="E31" i="1"/>
  <c r="H31" i="1"/>
  <c r="H29" i="1"/>
  <c r="J22" i="1"/>
  <c r="J18" i="1"/>
  <c r="J15" i="1"/>
  <c r="J8" i="1"/>
  <c r="I41" i="1"/>
  <c r="I40" i="1"/>
  <c r="I39" i="1"/>
  <c r="I38" i="1"/>
  <c r="I37" i="1"/>
  <c r="I35" i="1"/>
  <c r="I34" i="1"/>
  <c r="I33" i="1"/>
  <c r="I32" i="1"/>
  <c r="I29" i="1"/>
  <c r="I28" i="1"/>
  <c r="I27" i="1"/>
  <c r="I26" i="1"/>
  <c r="I25" i="1"/>
  <c r="I24" i="1"/>
  <c r="I23" i="1"/>
  <c r="I21" i="1"/>
  <c r="I20" i="1"/>
  <c r="I19" i="1"/>
  <c r="I17" i="1"/>
  <c r="I16" i="1"/>
  <c r="I14" i="1"/>
  <c r="I13" i="1"/>
  <c r="I12" i="1"/>
  <c r="I11" i="1"/>
  <c r="I9" i="1"/>
  <c r="I7" i="1"/>
  <c r="H41" i="1"/>
  <c r="H40" i="1"/>
  <c r="H39" i="1"/>
  <c r="H38" i="1"/>
  <c r="H37" i="1"/>
  <c r="H35" i="1"/>
  <c r="H34" i="1"/>
  <c r="H33" i="1"/>
  <c r="H32" i="1"/>
  <c r="H28" i="1"/>
  <c r="H27" i="1"/>
  <c r="H26" i="1"/>
  <c r="H25" i="1"/>
  <c r="H24" i="1"/>
  <c r="H23" i="1"/>
  <c r="H21" i="1"/>
  <c r="H20" i="1"/>
  <c r="H19" i="1"/>
  <c r="H17" i="1"/>
  <c r="H16" i="1"/>
  <c r="H14" i="1"/>
  <c r="H13" i="1"/>
  <c r="H12" i="1"/>
  <c r="H11" i="1"/>
  <c r="H9" i="1"/>
  <c r="H7" i="1"/>
  <c r="G36" i="1"/>
  <c r="G22" i="1"/>
  <c r="J5" i="1" l="1"/>
  <c r="J42" i="1" s="1"/>
  <c r="G30" i="1"/>
  <c r="G18" i="1"/>
  <c r="G15" i="1"/>
  <c r="G10" i="1"/>
  <c r="G8" i="1"/>
  <c r="G6" i="1"/>
  <c r="F40" i="1"/>
  <c r="F39" i="1"/>
  <c r="F38" i="1"/>
  <c r="F37" i="1"/>
  <c r="F35" i="1"/>
  <c r="F34" i="1"/>
  <c r="F33" i="1"/>
  <c r="F32" i="1"/>
  <c r="F29" i="1"/>
  <c r="F28" i="1"/>
  <c r="F27" i="1"/>
  <c r="F26" i="1"/>
  <c r="F25" i="1"/>
  <c r="F24" i="1"/>
  <c r="F23" i="1"/>
  <c r="F21" i="1"/>
  <c r="F20" i="1"/>
  <c r="F19" i="1"/>
  <c r="F17" i="1"/>
  <c r="F16" i="1"/>
  <c r="F14" i="1"/>
  <c r="F13" i="1"/>
  <c r="F12" i="1"/>
  <c r="F11" i="1"/>
  <c r="F9" i="1"/>
  <c r="F7" i="1"/>
  <c r="E40" i="1"/>
  <c r="E39" i="1"/>
  <c r="E38" i="1"/>
  <c r="E37" i="1"/>
  <c r="E35" i="1"/>
  <c r="E34" i="1"/>
  <c r="E33" i="1"/>
  <c r="E32" i="1"/>
  <c r="E29" i="1"/>
  <c r="E28" i="1"/>
  <c r="E27" i="1"/>
  <c r="E26" i="1"/>
  <c r="E25" i="1"/>
  <c r="E24" i="1"/>
  <c r="E23" i="1"/>
  <c r="E21" i="1"/>
  <c r="E20" i="1"/>
  <c r="E19" i="1"/>
  <c r="E17" i="1"/>
  <c r="E16" i="1"/>
  <c r="E14" i="1"/>
  <c r="E13" i="1"/>
  <c r="E12" i="1"/>
  <c r="E11" i="1"/>
  <c r="E9" i="1"/>
  <c r="E7" i="1"/>
  <c r="D22" i="1"/>
  <c r="D10" i="1"/>
  <c r="D30" i="1"/>
  <c r="C30" i="1"/>
  <c r="D36" i="1"/>
  <c r="D18" i="1"/>
  <c r="D15" i="1"/>
  <c r="D8" i="1"/>
  <c r="D6" i="1"/>
  <c r="C15" i="1"/>
  <c r="C10" i="1"/>
  <c r="E10" i="1" s="1"/>
  <c r="C36" i="1"/>
  <c r="H36" i="1" s="1"/>
  <c r="C22" i="1"/>
  <c r="I22" i="1" s="1"/>
  <c r="C18" i="1"/>
  <c r="C8" i="1"/>
  <c r="E8" i="1" s="1"/>
  <c r="C6" i="1"/>
  <c r="F6" i="1" l="1"/>
  <c r="E15" i="1"/>
  <c r="E36" i="1"/>
  <c r="F30" i="1"/>
  <c r="F22" i="1"/>
  <c r="C5" i="1"/>
  <c r="F8" i="1"/>
  <c r="F18" i="1"/>
  <c r="F10" i="1"/>
  <c r="G5" i="1"/>
  <c r="I5" i="1" s="1"/>
  <c r="H5" i="1"/>
  <c r="E6" i="1"/>
  <c r="E18" i="1"/>
  <c r="E22" i="1"/>
  <c r="E30" i="1"/>
  <c r="F15" i="1"/>
  <c r="F36" i="1"/>
  <c r="I8" i="1"/>
  <c r="H8" i="1"/>
  <c r="I15" i="1"/>
  <c r="H15" i="1"/>
  <c r="I30" i="1"/>
  <c r="H30" i="1"/>
  <c r="H22" i="1"/>
  <c r="I6" i="1"/>
  <c r="H6" i="1"/>
  <c r="I10" i="1"/>
  <c r="H10" i="1"/>
  <c r="I18" i="1"/>
  <c r="H18" i="1"/>
  <c r="I36" i="1"/>
  <c r="C42" i="1"/>
  <c r="D5" i="1"/>
  <c r="G42" i="1" l="1"/>
  <c r="D42" i="1"/>
  <c r="F5" i="1"/>
  <c r="F42" i="1" s="1"/>
  <c r="H42" i="1"/>
  <c r="I42" i="1"/>
  <c r="E5" i="1"/>
  <c r="E42" i="1" s="1"/>
</calcChain>
</file>

<file path=xl/sharedStrings.xml><?xml version="1.0" encoding="utf-8"?>
<sst xmlns="http://schemas.openxmlformats.org/spreadsheetml/2006/main" count="91" uniqueCount="87">
  <si>
    <t xml:space="preserve"> КОД</t>
  </si>
  <si>
    <t xml:space="preserve">        Наименование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</si>
  <si>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</si>
  <si>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</si>
  <si>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</si>
  <si>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</si>
  <si>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000 1 01 02 000 01 0000 110</t>
  </si>
  <si>
    <t>Налог на доходы физических лиц</t>
  </si>
  <si>
    <t>000 1 03 00000 00 0000 000</t>
  </si>
  <si>
    <t>Налоги на товары (работы, услуги) реализуемые на территории Российской Федерации</t>
  </si>
  <si>
    <t>000 1 03 02000 01 0000 110</t>
  </si>
  <si>
    <t>Акцизы по подакцизным товарам (продукции) производимым на территории РФ</t>
  </si>
  <si>
    <t>000 1 05 00000 00 0000 000</t>
  </si>
  <si>
    <t>Налоги на совокупный доход</t>
  </si>
  <si>
    <t>000 1 05 01000 00 0000 110</t>
  </si>
  <si>
    <t>Налог, взимаемый в связи с применением упрощенной системы налогообложения</t>
  </si>
  <si>
    <t>000 1 05 02000 02 0000 110</t>
  </si>
  <si>
    <t>Единый налог на вмененный доход для отдельных видов деятельности</t>
  </si>
  <si>
    <t>000 1 05 03000 01 0000 110</t>
  </si>
  <si>
    <t>Единый сельскохозяйственный налог</t>
  </si>
  <si>
    <t>000 1 05 04000 02 0000 110</t>
  </si>
  <si>
    <t>Налог, взимаемый в связи с применением патентной системы налогообложения</t>
  </si>
  <si>
    <t>000 1 06 00000 00 0000 000</t>
  </si>
  <si>
    <t>Налоги на имущество</t>
  </si>
  <si>
    <t>000 1 06 01000 00 0000 000</t>
  </si>
  <si>
    <t>Налог на имущество физических лиц</t>
  </si>
  <si>
    <t>000 1 06 06000 00 0000 110</t>
  </si>
  <si>
    <t>Земельный налог</t>
  </si>
  <si>
    <t>000 1 08 00000 00 0000 000</t>
  </si>
  <si>
    <t>Государственная пошлина</t>
  </si>
  <si>
    <t>000 1 08 03000 01 0000 110</t>
  </si>
  <si>
    <t xml:space="preserve">Государственная пошлина по делам, рассматриваемым в судах общей юрисдикции, мировыми судьями </t>
  </si>
  <si>
    <t>000 1 08 07000 01 0000 110</t>
  </si>
  <si>
    <t xml:space="preserve">Государственная пошлина за государственную регистрацию, а также за совершение прочих юридически значимых действий </t>
  </si>
  <si>
    <t>000 1 09 00000 00 0000 000</t>
  </si>
  <si>
    <t>Задолженность и перерасчеты по отменненым налогам,сборам и иным обязательным платежам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</si>
  <si>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</si>
  <si>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</si>
  <si>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000 1 11 02000 00 0000 120</t>
  </si>
  <si>
    <t>Доходы от размещения средств бюджетов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</si>
  <si>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</si>
  <si>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</si>
  <si>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000 1 11 05030 00 0000 120</t>
  </si>
  <si>
    <t>Доходы от сдачи в аренду имущества, находящегося в оперативном управлении  органов государственной власти, органов местного самоуправления, государственных внебюджетных фондов и созданных ими учреждений ( за исключением имущества бюджетных и автономных учреждений)</t>
  </si>
  <si>
    <t>000 1 11 05070 00 0000 120</t>
  </si>
  <si>
    <t>Доходы от сдачи в аренду имущества, составляющего государственную (муниципальную) казну( за исключением земельных участков)</t>
  </si>
  <si>
    <t>000 1 11 09000 00 0000 120</t>
  </si>
  <si>
    <t>Прочие доходы от использования имущества и прав,находящихся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</si>
  <si>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000 1 12 00000 00 0000 000</t>
  </si>
  <si>
    <t>Платежи при пользовании природными ресурсами</t>
  </si>
  <si>
    <t>000 1 13 00000 00 0000 000</t>
  </si>
  <si>
    <t>Доходы от оказания платных услуг (работ) и компенсации затрат государства</t>
  </si>
  <si>
    <t>000 1 14 00000 00 0000 000</t>
  </si>
  <si>
    <t>Доходы от продажи  материальных и нематериальных активов</t>
  </si>
  <si>
    <t>000 1 14010 00 0000 000</t>
  </si>
  <si>
    <t>Доходы от продажи квартир</t>
  </si>
  <si>
    <t>000 1 14 02000 00 0000 410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</si>
  <si>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</si>
  <si>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000 1 14 06000 00 0000 430</t>
  </si>
  <si>
    <t xml:space="preserve">Доходы от продажи земельных участков, находящихся в государственной и муниципальной собственности  </t>
  </si>
  <si>
    <t>000 1 16 00000 00 0000 000</t>
  </si>
  <si>
    <t>Штрафы, санкции, возмещение ущерба</t>
  </si>
  <si>
    <t>000 1 17 00000 00 0000 000</t>
  </si>
  <si>
    <t>Прочие неналоговые доходы</t>
  </si>
  <si>
    <t>000 2 00 00000 00 0000 000</t>
  </si>
  <si>
    <t xml:space="preserve">Безвозмездные поступления </t>
  </si>
  <si>
    <t>000 2 02 10000 00 0000 151</t>
  </si>
  <si>
    <t>Дотации бюджетам бюджетной системы Российской Федерации</t>
  </si>
  <si>
    <t xml:space="preserve">000  2 02 20000 00 0000 151  </t>
  </si>
  <si>
    <t>Субсидии бюджетам бюджетной системы Российской Федерации (межбюджетные субсидии)</t>
  </si>
  <si>
    <t xml:space="preserve"> 000 2 02 30000 00 0000 151</t>
  </si>
  <si>
    <t>Субвенции бюджетам бюджетной системы Российской Федерации</t>
  </si>
  <si>
    <t>000 2 02 04000 00 0000 151</t>
  </si>
  <si>
    <t>Иные межбюджетные трпансферты</t>
  </si>
  <si>
    <t>000 2 19 0000 00 0000 000</t>
  </si>
  <si>
    <t>Возврат остатков субсидии, субвенции и иных межбюджетных трансфертов, имеющих целевое назначение, прошлых лет из бюджета городских округов</t>
  </si>
  <si>
    <t>Всего доходов</t>
  </si>
  <si>
    <t>Ожидаемое исполнение      2017г</t>
  </si>
  <si>
    <t>По проекту 2018 год</t>
  </si>
  <si>
    <t>-/+ к ожидаемому исполнению за 2017 год</t>
  </si>
  <si>
    <t>% к ожидаемому исполенинию за 2017 год</t>
  </si>
  <si>
    <t>2018 год</t>
  </si>
  <si>
    <t>2019 год</t>
  </si>
  <si>
    <t>По проекту 2019 год</t>
  </si>
  <si>
    <t>2020 год</t>
  </si>
  <si>
    <t>По проекту 2020 год</t>
  </si>
  <si>
    <t>Сведения о прогнозируемых объемах доходов бюджета  городского округа Серебряные Пруды  на  2018 год и на плановый период 2019 и 2020 годов в разрезе видов доходов в сравнении с ожидаемым исполнением за 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</si>
</sst>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0" fontId="2" fillId="0" borderId="0" xfId="0" applyFont="1" applyFill="1"/>
    <xf numFmtId="0" fontId="4" fillId="0" borderId="0" xfId="0" applyFont="1" applyFill="1"/>
    <xf numFmtId="0" fontId="4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0" fontId="9" fillId="0" borderId="0" xfId="0" applyFont="1"/>
    <xf numFmtId="0" fontId="7" fillId="0" borderId="2" xfId="0" quotePrefix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164" fontId="10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left" vertical="top" wrapText="1"/>
    </xf>
    <xf numFmtId="164" fontId="11" fillId="0" borderId="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distributed" wrapText="1"/>
    </xf>
    <xf numFmtId="0" fontId="11" fillId="0" borderId="2" xfId="0" applyFont="1" applyFill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 vertical="center"/>
    </xf>
    <xf numFmtId="49" fontId="11" fillId="0" borderId="2" xfId="0" applyNumberFormat="1" applyFont="1" applyFill="1" applyBorder="1" applyAlignment="1">
      <alignment horizontal="center" vertical="center" wrapText="1"/>
    </xf>
    <xf numFmtId="164" fontId="11" fillId="0" borderId="2" xfId="0" applyNumberFormat="1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49" fontId="10" fillId="0" borderId="2" xfId="0" applyNumberFormat="1" applyFont="1" applyFill="1" applyBorder="1" applyAlignment="1">
      <alignment horizontal="left" vertical="center" wrapText="1"/>
    </xf>
    <xf numFmtId="0" fontId="11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wrapText="1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/>
    </xf>
    <xf numFmtId="0" fontId="10" fillId="2" borderId="2" xfId="0" applyFont="1" applyFill="1" applyBorder="1" applyAlignment="1">
      <alignment horizontal="left" vertical="top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vertical="top" wrapText="1"/>
    </xf>
    <xf numFmtId="164" fontId="3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Fill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4" fontId="2" fillId="3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 vertical="center"/>
    </xf>
    <xf numFmtId="164" fontId="3" fillId="3" borderId="2" xfId="0" applyNumberFormat="1" applyFont="1" applyFill="1" applyBorder="1"/>
    <xf numFmtId="164" fontId="3" fillId="4" borderId="2" xfId="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 vertical="distributed" wrapText="1"/>
    </xf>
    <xf numFmtId="0" fontId="7" fillId="0" borderId="1" xfId="0" applyFont="1" applyBorder="1" applyAlignment="1">
      <alignment horizontal="center" vertical="distributed" wrapText="1"/>
    </xf>
    <xf numFmtId="0" fontId="7" fillId="0" borderId="9" xfId="0" applyFont="1" applyBorder="1" applyAlignment="1">
      <alignment horizontal="center" vertical="distributed" wrapText="1"/>
    </xf>
    <xf numFmtId="0" fontId="7" fillId="0" borderId="10" xfId="0" applyFont="1" applyBorder="1" applyAlignment="1">
      <alignment horizontal="center" vertical="distributed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tabSelected="1" workbookViewId="0">
      <selection activeCell="N12" sqref="N12"/>
    </sheetView>
  </sheetViews>
  <sheetFormatPr defaultColWidth="9.140625" defaultRowHeight="15.75" x14ac:dyDescent="0.25"/>
  <cols>
    <col min="1" max="1" width="35.5703125" style="1" customWidth="1"/>
    <col min="2" max="2" width="46" style="1" customWidth="1"/>
    <col min="3" max="3" width="14.7109375" style="1" customWidth="1"/>
    <col min="4" max="4" width="12.7109375" style="1" customWidth="1"/>
    <col min="5" max="5" width="14.28515625" style="1" customWidth="1"/>
    <col min="6" max="6" width="15.140625" style="1" customWidth="1"/>
    <col min="7" max="7" width="12.28515625" style="1" customWidth="1"/>
    <col min="8" max="8" width="11.7109375" style="1" customWidth="1"/>
    <col min="9" max="9" width="12.7109375" style="1" customWidth="1"/>
    <col min="10" max="10" width="11.7109375" style="1" customWidth="1"/>
    <col min="11" max="11" width="12.5703125" style="1" customWidth="1"/>
    <col min="12" max="12" width="13.85546875" style="1" customWidth="1"/>
    <col min="13" max="16384" width="9.140625" style="1"/>
  </cols>
  <sheetData>
    <row r="1" spans="1:26" ht="49.15" customHeight="1" x14ac:dyDescent="0.3">
      <c r="A1" s="50" t="s">
        <v>86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26" ht="20.25" x14ac:dyDescent="0.3">
      <c r="A2" s="51"/>
      <c r="B2" s="51"/>
      <c r="C2" s="51"/>
      <c r="D2" s="51"/>
      <c r="E2" s="51"/>
      <c r="F2" s="51"/>
      <c r="G2" s="52"/>
    </row>
    <row r="3" spans="1:26" x14ac:dyDescent="0.25">
      <c r="A3" s="58" t="s">
        <v>0</v>
      </c>
      <c r="B3" s="60" t="s">
        <v>1</v>
      </c>
      <c r="C3" s="53" t="s">
        <v>77</v>
      </c>
      <c r="D3" s="55" t="s">
        <v>81</v>
      </c>
      <c r="E3" s="56"/>
      <c r="F3" s="57"/>
      <c r="G3" s="49" t="s">
        <v>82</v>
      </c>
      <c r="H3" s="49"/>
      <c r="I3" s="49"/>
      <c r="J3" s="49" t="s">
        <v>84</v>
      </c>
      <c r="K3" s="49"/>
      <c r="L3" s="49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51" x14ac:dyDescent="0.25">
      <c r="A4" s="59"/>
      <c r="B4" s="61"/>
      <c r="C4" s="54"/>
      <c r="D4" s="10" t="s">
        <v>78</v>
      </c>
      <c r="E4" s="9" t="s">
        <v>79</v>
      </c>
      <c r="F4" s="10" t="s">
        <v>80</v>
      </c>
      <c r="G4" s="10" t="s">
        <v>83</v>
      </c>
      <c r="H4" s="9" t="s">
        <v>79</v>
      </c>
      <c r="I4" s="10" t="s">
        <v>80</v>
      </c>
      <c r="J4" s="10" t="s">
        <v>85</v>
      </c>
      <c r="K4" s="9" t="s">
        <v>79</v>
      </c>
      <c r="L4" s="10" t="s">
        <v>80</v>
      </c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spans="1:26" x14ac:dyDescent="0.25">
      <c r="A5" s="11" t="s">
        <v>2</v>
      </c>
      <c r="B5" s="12" t="s">
        <v>3</v>
      </c>
      <c r="C5" s="13">
        <f>C6+C8+C10+C15+C18+C21+C22+C28+C29+C30+C34+C35</f>
        <v>470416.92</v>
      </c>
      <c r="D5" s="13">
        <f>D6+D8+D10+D15+D18+D21+D22+D28+D29+D30+D34+D35</f>
        <v>415332</v>
      </c>
      <c r="E5" s="13">
        <f>D5-C5</f>
        <v>-55084.919999999984</v>
      </c>
      <c r="F5" s="13">
        <f>D5/C5*100</f>
        <v>88.290191602802054</v>
      </c>
      <c r="G5" s="13">
        <f>G6+G8+G10+G15+G18+G21+G22+G28+G29+G30+G34+G35</f>
        <v>427897</v>
      </c>
      <c r="H5" s="41">
        <f>G5-C5</f>
        <v>-42519.919999999984</v>
      </c>
      <c r="I5" s="41">
        <f>G5/C5*100</f>
        <v>90.961226479693806</v>
      </c>
      <c r="J5" s="13">
        <f>J6+J8+J10+J15+J18+J21+J22+J28+J29+J30+J34+J35</f>
        <v>437393</v>
      </c>
      <c r="K5" s="46">
        <f>J5-C5</f>
        <v>-33023.919999999984</v>
      </c>
      <c r="L5" s="46">
        <f>J5/C5*100</f>
        <v>92.979861353626475</v>
      </c>
    </row>
    <row r="6" spans="1:26" s="2" customFormat="1" x14ac:dyDescent="0.25">
      <c r="A6" s="14" t="s">
        <v>4</v>
      </c>
      <c r="B6" s="15" t="s">
        <v>5</v>
      </c>
      <c r="C6" s="16">
        <f>C7</f>
        <v>320716</v>
      </c>
      <c r="D6" s="16">
        <f>D7</f>
        <v>294243</v>
      </c>
      <c r="E6" s="19">
        <f t="shared" ref="E6:E40" si="0">D6-C6</f>
        <v>-26473</v>
      </c>
      <c r="F6" s="19">
        <f t="shared" ref="F6:F40" si="1">D6/C6*100</f>
        <v>91.745656593372331</v>
      </c>
      <c r="G6" s="37">
        <f>G7</f>
        <v>300614</v>
      </c>
      <c r="H6" s="42">
        <f t="shared" ref="H6:H42" si="2">G6-C6</f>
        <v>-20102</v>
      </c>
      <c r="I6" s="42">
        <f t="shared" ref="I6:I42" si="3">G6/C6*100</f>
        <v>93.732149315905673</v>
      </c>
      <c r="J6" s="42">
        <v>307717</v>
      </c>
      <c r="K6" s="39">
        <f t="shared" ref="K6:K42" si="4">J6-C6</f>
        <v>-12999</v>
      </c>
      <c r="L6" s="39">
        <f t="shared" ref="L6:L42" si="5">J6/C6*100</f>
        <v>95.946881352972724</v>
      </c>
    </row>
    <row r="7" spans="1:26" x14ac:dyDescent="0.25">
      <c r="A7" s="17" t="s">
        <v>6</v>
      </c>
      <c r="B7" s="18" t="s">
        <v>7</v>
      </c>
      <c r="C7" s="19">
        <v>320716</v>
      </c>
      <c r="D7" s="19">
        <v>294243</v>
      </c>
      <c r="E7" s="19">
        <f t="shared" si="0"/>
        <v>-26473</v>
      </c>
      <c r="F7" s="19">
        <f t="shared" si="1"/>
        <v>91.745656593372331</v>
      </c>
      <c r="G7" s="38">
        <v>300614</v>
      </c>
      <c r="H7" s="39">
        <f t="shared" si="2"/>
        <v>-20102</v>
      </c>
      <c r="I7" s="39">
        <f t="shared" si="3"/>
        <v>93.732149315905673</v>
      </c>
      <c r="J7" s="39">
        <v>307717</v>
      </c>
      <c r="K7" s="39">
        <f t="shared" si="4"/>
        <v>-12999</v>
      </c>
      <c r="L7" s="39">
        <f t="shared" si="5"/>
        <v>95.946881352972724</v>
      </c>
    </row>
    <row r="8" spans="1:26" s="2" customFormat="1" ht="47.25" x14ac:dyDescent="0.25">
      <c r="A8" s="14" t="s">
        <v>8</v>
      </c>
      <c r="B8" s="20" t="s">
        <v>9</v>
      </c>
      <c r="C8" s="16">
        <f>C9</f>
        <v>24541</v>
      </c>
      <c r="D8" s="16">
        <f>D9</f>
        <v>23644</v>
      </c>
      <c r="E8" s="16">
        <f t="shared" si="0"/>
        <v>-897</v>
      </c>
      <c r="F8" s="16">
        <f t="shared" si="1"/>
        <v>96.344892221180885</v>
      </c>
      <c r="G8" s="37">
        <f>G9</f>
        <v>25875</v>
      </c>
      <c r="H8" s="42">
        <f t="shared" si="2"/>
        <v>1334</v>
      </c>
      <c r="I8" s="42">
        <f t="shared" si="3"/>
        <v>105.43580131208998</v>
      </c>
      <c r="J8" s="42">
        <f>J9</f>
        <v>26977</v>
      </c>
      <c r="K8" s="42">
        <f t="shared" si="4"/>
        <v>2436</v>
      </c>
      <c r="L8" s="42">
        <f t="shared" si="5"/>
        <v>109.92624587425126</v>
      </c>
    </row>
    <row r="9" spans="1:26" ht="27" customHeight="1" x14ac:dyDescent="0.25">
      <c r="A9" s="17" t="s">
        <v>10</v>
      </c>
      <c r="B9" s="31" t="s">
        <v>11</v>
      </c>
      <c r="C9" s="19">
        <v>24541</v>
      </c>
      <c r="D9" s="19">
        <v>23644</v>
      </c>
      <c r="E9" s="19">
        <f t="shared" si="0"/>
        <v>-897</v>
      </c>
      <c r="F9" s="19">
        <f t="shared" si="1"/>
        <v>96.344892221180885</v>
      </c>
      <c r="G9" s="38">
        <v>25875</v>
      </c>
      <c r="H9" s="39">
        <f t="shared" si="2"/>
        <v>1334</v>
      </c>
      <c r="I9" s="39">
        <f t="shared" si="3"/>
        <v>105.43580131208998</v>
      </c>
      <c r="J9" s="40">
        <v>26977</v>
      </c>
      <c r="K9" s="39">
        <f t="shared" si="4"/>
        <v>2436</v>
      </c>
      <c r="L9" s="39">
        <f t="shared" si="5"/>
        <v>109.92624587425126</v>
      </c>
      <c r="M9" s="45"/>
    </row>
    <row r="10" spans="1:26" s="3" customFormat="1" ht="18.75" x14ac:dyDescent="0.3">
      <c r="A10" s="14" t="s">
        <v>12</v>
      </c>
      <c r="B10" s="20" t="s">
        <v>13</v>
      </c>
      <c r="C10" s="16">
        <f>C11+C12+C13+C14</f>
        <v>20637</v>
      </c>
      <c r="D10" s="16">
        <f>D11+D12+D13+D14</f>
        <v>18301</v>
      </c>
      <c r="E10" s="16">
        <f t="shared" si="0"/>
        <v>-2336</v>
      </c>
      <c r="F10" s="16">
        <f t="shared" si="1"/>
        <v>88.68052527014585</v>
      </c>
      <c r="G10" s="16">
        <f>G11+G12+G13+G14</f>
        <v>17380</v>
      </c>
      <c r="H10" s="42">
        <f t="shared" si="2"/>
        <v>-3257</v>
      </c>
      <c r="I10" s="42">
        <f t="shared" si="3"/>
        <v>84.217667296603196</v>
      </c>
      <c r="J10" s="16">
        <f>J11+J12+J13+J14</f>
        <v>16813</v>
      </c>
      <c r="K10" s="42">
        <f t="shared" si="4"/>
        <v>-3824</v>
      </c>
      <c r="L10" s="42">
        <f t="shared" si="5"/>
        <v>81.470174928526433</v>
      </c>
    </row>
    <row r="11" spans="1:26" s="4" customFormat="1" ht="31.5" x14ac:dyDescent="0.3">
      <c r="A11" s="17" t="s">
        <v>14</v>
      </c>
      <c r="B11" s="22" t="s">
        <v>15</v>
      </c>
      <c r="C11" s="19">
        <v>6420</v>
      </c>
      <c r="D11" s="19">
        <v>5754</v>
      </c>
      <c r="E11" s="19">
        <f t="shared" si="0"/>
        <v>-666</v>
      </c>
      <c r="F11" s="19">
        <f t="shared" si="1"/>
        <v>89.626168224299064</v>
      </c>
      <c r="G11" s="38">
        <v>5754</v>
      </c>
      <c r="H11" s="39">
        <f t="shared" si="2"/>
        <v>-666</v>
      </c>
      <c r="I11" s="39">
        <f t="shared" si="3"/>
        <v>89.626168224299064</v>
      </c>
      <c r="J11" s="40">
        <v>5754</v>
      </c>
      <c r="K11" s="39">
        <f t="shared" si="4"/>
        <v>-666</v>
      </c>
      <c r="L11" s="39">
        <f t="shared" si="5"/>
        <v>89.626168224299064</v>
      </c>
    </row>
    <row r="12" spans="1:26" s="4" customFormat="1" ht="31.5" x14ac:dyDescent="0.3">
      <c r="A12" s="17" t="s">
        <v>16</v>
      </c>
      <c r="B12" s="18" t="s">
        <v>17</v>
      </c>
      <c r="C12" s="19">
        <v>11672</v>
      </c>
      <c r="D12" s="19">
        <v>9390</v>
      </c>
      <c r="E12" s="19">
        <f t="shared" si="0"/>
        <v>-2282</v>
      </c>
      <c r="F12" s="19">
        <f t="shared" si="1"/>
        <v>80.448937628512681</v>
      </c>
      <c r="G12" s="38">
        <v>7888</v>
      </c>
      <c r="H12" s="39">
        <f t="shared" si="2"/>
        <v>-3784</v>
      </c>
      <c r="I12" s="39">
        <f t="shared" si="3"/>
        <v>67.580534612748451</v>
      </c>
      <c r="J12" s="40">
        <v>6626</v>
      </c>
      <c r="K12" s="39">
        <f t="shared" si="4"/>
        <v>-5046</v>
      </c>
      <c r="L12" s="39">
        <f t="shared" si="5"/>
        <v>56.768334475668269</v>
      </c>
    </row>
    <row r="13" spans="1:26" s="4" customFormat="1" ht="18.75" x14ac:dyDescent="0.3">
      <c r="A13" s="17" t="s">
        <v>18</v>
      </c>
      <c r="B13" s="18" t="s">
        <v>19</v>
      </c>
      <c r="C13" s="19">
        <v>323</v>
      </c>
      <c r="D13" s="19">
        <v>323</v>
      </c>
      <c r="E13" s="19">
        <f t="shared" si="0"/>
        <v>0</v>
      </c>
      <c r="F13" s="19">
        <f t="shared" si="1"/>
        <v>100</v>
      </c>
      <c r="G13" s="38">
        <v>337</v>
      </c>
      <c r="H13" s="39">
        <f t="shared" si="2"/>
        <v>14</v>
      </c>
      <c r="I13" s="39">
        <f t="shared" si="3"/>
        <v>104.3343653250774</v>
      </c>
      <c r="J13" s="40">
        <v>351</v>
      </c>
      <c r="K13" s="39">
        <f t="shared" si="4"/>
        <v>28</v>
      </c>
      <c r="L13" s="39">
        <f t="shared" si="5"/>
        <v>108.66873065015479</v>
      </c>
    </row>
    <row r="14" spans="1:26" s="4" customFormat="1" ht="31.5" x14ac:dyDescent="0.3">
      <c r="A14" s="17" t="s">
        <v>20</v>
      </c>
      <c r="B14" s="18" t="s">
        <v>21</v>
      </c>
      <c r="C14" s="19">
        <v>2222</v>
      </c>
      <c r="D14" s="19">
        <v>2834</v>
      </c>
      <c r="E14" s="19">
        <f t="shared" si="0"/>
        <v>612</v>
      </c>
      <c r="F14" s="19">
        <f t="shared" si="1"/>
        <v>127.54275427542754</v>
      </c>
      <c r="G14" s="38">
        <v>3401</v>
      </c>
      <c r="H14" s="39">
        <f t="shared" si="2"/>
        <v>1179</v>
      </c>
      <c r="I14" s="39">
        <f t="shared" si="3"/>
        <v>153.06030603060304</v>
      </c>
      <c r="J14" s="40">
        <v>4082</v>
      </c>
      <c r="K14" s="39">
        <f t="shared" si="4"/>
        <v>1860</v>
      </c>
      <c r="L14" s="39">
        <f t="shared" si="5"/>
        <v>183.70837083708372</v>
      </c>
    </row>
    <row r="15" spans="1:26" s="3" customFormat="1" ht="18.75" x14ac:dyDescent="0.3">
      <c r="A15" s="14" t="s">
        <v>22</v>
      </c>
      <c r="B15" s="20" t="s">
        <v>23</v>
      </c>
      <c r="C15" s="16">
        <f>C16+C17</f>
        <v>56080</v>
      </c>
      <c r="D15" s="16">
        <f>D16+D17</f>
        <v>54446</v>
      </c>
      <c r="E15" s="16">
        <f t="shared" si="0"/>
        <v>-1634</v>
      </c>
      <c r="F15" s="16">
        <f t="shared" si="1"/>
        <v>97.086305278174038</v>
      </c>
      <c r="G15" s="16">
        <f>G16+G17</f>
        <v>56131</v>
      </c>
      <c r="H15" s="42">
        <f t="shared" si="2"/>
        <v>51</v>
      </c>
      <c r="I15" s="42">
        <f t="shared" si="3"/>
        <v>100.09094151212554</v>
      </c>
      <c r="J15" s="16">
        <f>J16+J17</f>
        <v>57872</v>
      </c>
      <c r="K15" s="42">
        <f t="shared" si="4"/>
        <v>1792</v>
      </c>
      <c r="L15" s="42">
        <f t="shared" si="5"/>
        <v>103.19543509272468</v>
      </c>
    </row>
    <row r="16" spans="1:26" s="4" customFormat="1" ht="18.75" x14ac:dyDescent="0.3">
      <c r="A16" s="17" t="s">
        <v>24</v>
      </c>
      <c r="B16" s="22" t="s">
        <v>25</v>
      </c>
      <c r="C16" s="19">
        <v>5968</v>
      </c>
      <c r="D16" s="19">
        <v>4801</v>
      </c>
      <c r="E16" s="19">
        <f t="shared" si="0"/>
        <v>-1167</v>
      </c>
      <c r="F16" s="19">
        <f t="shared" si="1"/>
        <v>80.445710455764072</v>
      </c>
      <c r="G16" s="38">
        <v>5041</v>
      </c>
      <c r="H16" s="39">
        <f t="shared" si="2"/>
        <v>-927</v>
      </c>
      <c r="I16" s="39">
        <f t="shared" si="3"/>
        <v>84.467158176943698</v>
      </c>
      <c r="J16" s="40">
        <v>5293</v>
      </c>
      <c r="K16" s="39">
        <f t="shared" si="4"/>
        <v>-675</v>
      </c>
      <c r="L16" s="39">
        <f t="shared" si="5"/>
        <v>88.689678284182307</v>
      </c>
    </row>
    <row r="17" spans="1:12" s="4" customFormat="1" ht="18.75" x14ac:dyDescent="0.3">
      <c r="A17" s="17" t="s">
        <v>26</v>
      </c>
      <c r="B17" s="18" t="s">
        <v>27</v>
      </c>
      <c r="C17" s="19">
        <v>50112</v>
      </c>
      <c r="D17" s="19">
        <v>49645</v>
      </c>
      <c r="E17" s="19">
        <f t="shared" si="0"/>
        <v>-467</v>
      </c>
      <c r="F17" s="19">
        <f t="shared" si="1"/>
        <v>99.068087484035757</v>
      </c>
      <c r="G17" s="38">
        <v>51090</v>
      </c>
      <c r="H17" s="39">
        <f t="shared" si="2"/>
        <v>978</v>
      </c>
      <c r="I17" s="39">
        <f t="shared" si="3"/>
        <v>101.95162835249043</v>
      </c>
      <c r="J17" s="40">
        <v>52579</v>
      </c>
      <c r="K17" s="39">
        <f t="shared" si="4"/>
        <v>2467</v>
      </c>
      <c r="L17" s="39">
        <f t="shared" si="5"/>
        <v>104.92297254150702</v>
      </c>
    </row>
    <row r="18" spans="1:12" s="2" customFormat="1" x14ac:dyDescent="0.25">
      <c r="A18" s="14" t="s">
        <v>28</v>
      </c>
      <c r="B18" s="20" t="s">
        <v>29</v>
      </c>
      <c r="C18" s="16">
        <f>C19+C20</f>
        <v>2701</v>
      </c>
      <c r="D18" s="16">
        <f>D19+D20</f>
        <v>3204</v>
      </c>
      <c r="E18" s="16">
        <f t="shared" si="0"/>
        <v>503</v>
      </c>
      <c r="F18" s="16">
        <f t="shared" si="1"/>
        <v>118.62273232136246</v>
      </c>
      <c r="G18" s="16">
        <f>G19+G20</f>
        <v>3235</v>
      </c>
      <c r="H18" s="42">
        <f t="shared" si="2"/>
        <v>534</v>
      </c>
      <c r="I18" s="42">
        <f t="shared" si="3"/>
        <v>119.77045538689374</v>
      </c>
      <c r="J18" s="16">
        <f>J19+J20</f>
        <v>3268</v>
      </c>
      <c r="K18" s="42">
        <f t="shared" si="4"/>
        <v>567</v>
      </c>
      <c r="L18" s="42">
        <f t="shared" si="5"/>
        <v>120.99222510181413</v>
      </c>
    </row>
    <row r="19" spans="1:12" ht="47.25" x14ac:dyDescent="0.25">
      <c r="A19" s="17" t="s">
        <v>30</v>
      </c>
      <c r="B19" s="18" t="s">
        <v>31</v>
      </c>
      <c r="C19" s="19">
        <v>2690</v>
      </c>
      <c r="D19" s="19">
        <v>3184</v>
      </c>
      <c r="E19" s="19">
        <f t="shared" si="0"/>
        <v>494</v>
      </c>
      <c r="F19" s="19">
        <f t="shared" si="1"/>
        <v>118.36431226765799</v>
      </c>
      <c r="G19" s="38">
        <v>3215</v>
      </c>
      <c r="H19" s="39">
        <f t="shared" si="2"/>
        <v>525</v>
      </c>
      <c r="I19" s="39">
        <f t="shared" si="3"/>
        <v>119.5167286245353</v>
      </c>
      <c r="J19" s="40">
        <v>3248</v>
      </c>
      <c r="K19" s="39">
        <f t="shared" si="4"/>
        <v>558</v>
      </c>
      <c r="L19" s="39">
        <f t="shared" si="5"/>
        <v>120.74349442379182</v>
      </c>
    </row>
    <row r="20" spans="1:12" customFormat="1" ht="48" customHeight="1" x14ac:dyDescent="0.25">
      <c r="A20" s="17" t="s">
        <v>32</v>
      </c>
      <c r="B20" s="18" t="s">
        <v>33</v>
      </c>
      <c r="C20" s="19">
        <v>11</v>
      </c>
      <c r="D20" s="19">
        <v>20</v>
      </c>
      <c r="E20" s="19">
        <f t="shared" si="0"/>
        <v>9</v>
      </c>
      <c r="F20" s="19">
        <f t="shared" si="1"/>
        <v>181.81818181818181</v>
      </c>
      <c r="G20" s="38">
        <v>20</v>
      </c>
      <c r="H20" s="39">
        <f t="shared" si="2"/>
        <v>9</v>
      </c>
      <c r="I20" s="39">
        <f t="shared" si="3"/>
        <v>181.81818181818181</v>
      </c>
      <c r="J20" s="40">
        <v>20</v>
      </c>
      <c r="K20" s="39">
        <f t="shared" si="4"/>
        <v>9</v>
      </c>
      <c r="L20" s="39">
        <f t="shared" si="5"/>
        <v>181.81818181818181</v>
      </c>
    </row>
    <row r="21" spans="1:12" customFormat="1" ht="47.25" x14ac:dyDescent="0.25">
      <c r="A21" s="14" t="s">
        <v>34</v>
      </c>
      <c r="B21" s="20" t="s">
        <v>35</v>
      </c>
      <c r="C21" s="16">
        <v>46</v>
      </c>
      <c r="D21" s="16">
        <v>0</v>
      </c>
      <c r="E21" s="16">
        <f t="shared" si="0"/>
        <v>-46</v>
      </c>
      <c r="F21" s="16">
        <f t="shared" si="1"/>
        <v>0</v>
      </c>
      <c r="G21" s="37">
        <v>0</v>
      </c>
      <c r="H21" s="39">
        <f t="shared" si="2"/>
        <v>-46</v>
      </c>
      <c r="I21" s="39">
        <f t="shared" si="3"/>
        <v>0</v>
      </c>
      <c r="J21" s="40">
        <v>0</v>
      </c>
      <c r="K21" s="39">
        <f t="shared" si="4"/>
        <v>-46</v>
      </c>
      <c r="L21" s="39">
        <f t="shared" si="5"/>
        <v>0</v>
      </c>
    </row>
    <row r="22" spans="1:12" s="5" customFormat="1" ht="49.15" customHeight="1" x14ac:dyDescent="0.25">
      <c r="A22" s="23" t="s">
        <v>36</v>
      </c>
      <c r="B22" s="20" t="s">
        <v>37</v>
      </c>
      <c r="C22" s="16">
        <f>C23+C24+C25+C26+C27</f>
        <v>13528</v>
      </c>
      <c r="D22" s="16">
        <f>D23+D24+D25+D26+D27</f>
        <v>10703</v>
      </c>
      <c r="E22" s="16">
        <f t="shared" si="0"/>
        <v>-2825</v>
      </c>
      <c r="F22" s="16">
        <f t="shared" si="1"/>
        <v>79.117386162034293</v>
      </c>
      <c r="G22" s="16">
        <f>G23+G24+G25+G26+G27</f>
        <v>10914</v>
      </c>
      <c r="H22" s="42">
        <f t="shared" si="2"/>
        <v>-2614</v>
      </c>
      <c r="I22" s="42">
        <f t="shared" si="3"/>
        <v>80.677114133648729</v>
      </c>
      <c r="J22" s="16">
        <f>J23+J24+J25+J26+J27</f>
        <v>10914</v>
      </c>
      <c r="K22" s="42">
        <f t="shared" si="4"/>
        <v>-2614</v>
      </c>
      <c r="L22" s="42">
        <f t="shared" si="5"/>
        <v>80.677114133648729</v>
      </c>
    </row>
    <row r="23" spans="1:12" x14ac:dyDescent="0.25">
      <c r="A23" s="17" t="s">
        <v>38</v>
      </c>
      <c r="B23" s="18" t="s">
        <v>39</v>
      </c>
      <c r="C23" s="19">
        <v>2</v>
      </c>
      <c r="D23" s="19">
        <v>2</v>
      </c>
      <c r="E23" s="19">
        <f t="shared" si="0"/>
        <v>0</v>
      </c>
      <c r="F23" s="19">
        <f t="shared" si="1"/>
        <v>100</v>
      </c>
      <c r="G23" s="38">
        <v>0</v>
      </c>
      <c r="H23" s="39">
        <f t="shared" si="2"/>
        <v>-2</v>
      </c>
      <c r="I23" s="39">
        <f t="shared" si="3"/>
        <v>0</v>
      </c>
      <c r="J23" s="40">
        <v>0</v>
      </c>
      <c r="K23" s="39">
        <f t="shared" si="4"/>
        <v>-2</v>
      </c>
      <c r="L23" s="39">
        <f t="shared" si="5"/>
        <v>0</v>
      </c>
    </row>
    <row r="24" spans="1:12" ht="97.9" customHeight="1" x14ac:dyDescent="0.25">
      <c r="A24" s="17" t="s">
        <v>40</v>
      </c>
      <c r="B24" s="18" t="s">
        <v>41</v>
      </c>
      <c r="C24" s="19">
        <v>4200</v>
      </c>
      <c r="D24" s="19">
        <v>2894</v>
      </c>
      <c r="E24" s="19">
        <f t="shared" si="0"/>
        <v>-1306</v>
      </c>
      <c r="F24" s="19">
        <f t="shared" si="1"/>
        <v>68.904761904761898</v>
      </c>
      <c r="G24" s="38">
        <v>3047</v>
      </c>
      <c r="H24" s="39">
        <f t="shared" si="2"/>
        <v>-1153</v>
      </c>
      <c r="I24" s="39">
        <f t="shared" si="3"/>
        <v>72.547619047619051</v>
      </c>
      <c r="J24" s="40">
        <v>3047</v>
      </c>
      <c r="K24" s="39">
        <f t="shared" si="4"/>
        <v>-1153</v>
      </c>
      <c r="L24" s="39">
        <f t="shared" si="5"/>
        <v>72.547619047619051</v>
      </c>
    </row>
    <row r="25" spans="1:12" s="4" customFormat="1" ht="110.25" x14ac:dyDescent="0.3">
      <c r="A25" s="17" t="s">
        <v>42</v>
      </c>
      <c r="B25" s="18" t="s">
        <v>43</v>
      </c>
      <c r="C25" s="19">
        <v>3350</v>
      </c>
      <c r="D25" s="24">
        <v>1790</v>
      </c>
      <c r="E25" s="19">
        <f t="shared" si="0"/>
        <v>-1560</v>
      </c>
      <c r="F25" s="19">
        <f t="shared" si="1"/>
        <v>53.432835820895519</v>
      </c>
      <c r="G25" s="38">
        <v>1790</v>
      </c>
      <c r="H25" s="39">
        <f t="shared" si="2"/>
        <v>-1560</v>
      </c>
      <c r="I25" s="39">
        <f t="shared" si="3"/>
        <v>53.432835820895519</v>
      </c>
      <c r="J25" s="40">
        <v>1790</v>
      </c>
      <c r="K25" s="39">
        <f t="shared" si="4"/>
        <v>-1560</v>
      </c>
      <c r="L25" s="39">
        <f t="shared" si="5"/>
        <v>53.432835820895519</v>
      </c>
    </row>
    <row r="26" spans="1:12" s="4" customFormat="1" ht="64.900000000000006" customHeight="1" x14ac:dyDescent="0.3">
      <c r="A26" s="17" t="s">
        <v>44</v>
      </c>
      <c r="B26" s="18" t="s">
        <v>45</v>
      </c>
      <c r="C26" s="19">
        <v>210</v>
      </c>
      <c r="D26" s="19">
        <v>210</v>
      </c>
      <c r="E26" s="19">
        <f t="shared" si="0"/>
        <v>0</v>
      </c>
      <c r="F26" s="19">
        <f t="shared" si="1"/>
        <v>100</v>
      </c>
      <c r="G26" s="38">
        <v>210</v>
      </c>
      <c r="H26" s="39">
        <f t="shared" si="2"/>
        <v>0</v>
      </c>
      <c r="I26" s="39">
        <f t="shared" si="3"/>
        <v>100</v>
      </c>
      <c r="J26" s="40">
        <v>210</v>
      </c>
      <c r="K26" s="39">
        <f t="shared" si="4"/>
        <v>0</v>
      </c>
      <c r="L26" s="39">
        <f t="shared" si="5"/>
        <v>100</v>
      </c>
    </row>
    <row r="27" spans="1:12" s="4" customFormat="1" ht="114" customHeight="1" x14ac:dyDescent="0.3">
      <c r="A27" s="17" t="s">
        <v>46</v>
      </c>
      <c r="B27" s="18" t="s">
        <v>47</v>
      </c>
      <c r="C27" s="19">
        <v>5766</v>
      </c>
      <c r="D27" s="19">
        <v>5807</v>
      </c>
      <c r="E27" s="19">
        <f t="shared" si="0"/>
        <v>41</v>
      </c>
      <c r="F27" s="19">
        <f t="shared" si="1"/>
        <v>100.71106486298996</v>
      </c>
      <c r="G27" s="38">
        <v>5867</v>
      </c>
      <c r="H27" s="39">
        <f t="shared" si="2"/>
        <v>101</v>
      </c>
      <c r="I27" s="39">
        <f t="shared" si="3"/>
        <v>101.75164758931668</v>
      </c>
      <c r="J27" s="40">
        <v>5867</v>
      </c>
      <c r="K27" s="39">
        <f t="shared" si="4"/>
        <v>101</v>
      </c>
      <c r="L27" s="39">
        <f t="shared" si="5"/>
        <v>101.75164758931668</v>
      </c>
    </row>
    <row r="28" spans="1:12" s="4" customFormat="1" ht="31.5" x14ac:dyDescent="0.3">
      <c r="A28" s="25" t="s">
        <v>48</v>
      </c>
      <c r="B28" s="20" t="s">
        <v>49</v>
      </c>
      <c r="C28" s="16">
        <v>348</v>
      </c>
      <c r="D28" s="16">
        <v>358</v>
      </c>
      <c r="E28" s="16">
        <f t="shared" si="0"/>
        <v>10</v>
      </c>
      <c r="F28" s="16">
        <f t="shared" si="1"/>
        <v>102.87356321839081</v>
      </c>
      <c r="G28" s="37">
        <v>358</v>
      </c>
      <c r="H28" s="42">
        <f t="shared" si="2"/>
        <v>10</v>
      </c>
      <c r="I28" s="42">
        <f t="shared" si="3"/>
        <v>102.87356321839081</v>
      </c>
      <c r="J28" s="43">
        <v>358</v>
      </c>
      <c r="K28" s="42">
        <f t="shared" si="4"/>
        <v>10</v>
      </c>
      <c r="L28" s="42">
        <f t="shared" si="5"/>
        <v>102.87356321839081</v>
      </c>
    </row>
    <row r="29" spans="1:12" s="4" customFormat="1" ht="31.5" x14ac:dyDescent="0.3">
      <c r="A29" s="17" t="s">
        <v>50</v>
      </c>
      <c r="B29" s="20" t="s">
        <v>51</v>
      </c>
      <c r="C29" s="16">
        <v>2045</v>
      </c>
      <c r="D29" s="16">
        <v>1189</v>
      </c>
      <c r="E29" s="16">
        <f t="shared" si="0"/>
        <v>-856</v>
      </c>
      <c r="F29" s="16">
        <f t="shared" si="1"/>
        <v>58.141809290953553</v>
      </c>
      <c r="G29" s="37">
        <v>1248</v>
      </c>
      <c r="H29" s="42">
        <f>G29-C29</f>
        <v>-797</v>
      </c>
      <c r="I29" s="42">
        <f t="shared" si="3"/>
        <v>61.026894865525669</v>
      </c>
      <c r="J29" s="43">
        <v>1311</v>
      </c>
      <c r="K29" s="42">
        <f t="shared" si="4"/>
        <v>-734</v>
      </c>
      <c r="L29" s="42">
        <f t="shared" si="5"/>
        <v>64.107579462102692</v>
      </c>
    </row>
    <row r="30" spans="1:12" s="6" customFormat="1" ht="33.6" customHeight="1" x14ac:dyDescent="0.25">
      <c r="A30" s="23" t="s">
        <v>52</v>
      </c>
      <c r="B30" s="20" t="s">
        <v>53</v>
      </c>
      <c r="C30" s="16">
        <f>C31+C32+C33</f>
        <v>25019.919999999998</v>
      </c>
      <c r="D30" s="16">
        <f>D31+D32+D33</f>
        <v>7123</v>
      </c>
      <c r="E30" s="16">
        <f t="shared" si="0"/>
        <v>-17896.919999999998</v>
      </c>
      <c r="F30" s="16">
        <f t="shared" si="1"/>
        <v>28.46931564929065</v>
      </c>
      <c r="G30" s="16">
        <f>G31+G32+G33</f>
        <v>10000</v>
      </c>
      <c r="H30" s="42">
        <f t="shared" si="2"/>
        <v>-15019.919999999998</v>
      </c>
      <c r="I30" s="42">
        <f t="shared" si="3"/>
        <v>39.968153375390493</v>
      </c>
      <c r="J30" s="16">
        <f>J31+J32+J33</f>
        <v>10000</v>
      </c>
      <c r="K30" s="42">
        <f t="shared" si="4"/>
        <v>-15019.919999999998</v>
      </c>
      <c r="L30" s="42">
        <f t="shared" si="5"/>
        <v>39.968153375390493</v>
      </c>
    </row>
    <row r="31" spans="1:12" s="6" customFormat="1" ht="19.899999999999999" customHeight="1" x14ac:dyDescent="0.25">
      <c r="A31" s="25" t="s">
        <v>54</v>
      </c>
      <c r="B31" s="18" t="s">
        <v>55</v>
      </c>
      <c r="C31" s="19">
        <v>0</v>
      </c>
      <c r="D31" s="19">
        <v>0</v>
      </c>
      <c r="E31" s="19">
        <f t="shared" si="0"/>
        <v>0</v>
      </c>
      <c r="F31" s="19">
        <v>0</v>
      </c>
      <c r="G31" s="38">
        <v>0</v>
      </c>
      <c r="H31" s="39">
        <f t="shared" si="2"/>
        <v>0</v>
      </c>
      <c r="I31" s="39">
        <v>0</v>
      </c>
      <c r="J31" s="26">
        <v>0</v>
      </c>
      <c r="K31" s="39">
        <f t="shared" si="4"/>
        <v>0</v>
      </c>
      <c r="L31" s="39">
        <v>0</v>
      </c>
    </row>
    <row r="32" spans="1:12" s="6" customFormat="1" ht="126" x14ac:dyDescent="0.25">
      <c r="A32" s="27" t="s">
        <v>56</v>
      </c>
      <c r="B32" s="28" t="s">
        <v>57</v>
      </c>
      <c r="C32" s="26">
        <v>15019.92</v>
      </c>
      <c r="D32" s="26">
        <v>123</v>
      </c>
      <c r="E32" s="19">
        <f t="shared" si="0"/>
        <v>-14896.92</v>
      </c>
      <c r="F32" s="19">
        <f t="shared" si="1"/>
        <v>0.81891248422095464</v>
      </c>
      <c r="G32" s="38">
        <v>0</v>
      </c>
      <c r="H32" s="39">
        <f t="shared" si="2"/>
        <v>-15019.92</v>
      </c>
      <c r="I32" s="39">
        <f t="shared" si="3"/>
        <v>0</v>
      </c>
      <c r="J32" s="26">
        <v>0</v>
      </c>
      <c r="K32" s="39">
        <f t="shared" si="4"/>
        <v>-15019.92</v>
      </c>
      <c r="L32" s="39">
        <f t="shared" si="5"/>
        <v>0</v>
      </c>
    </row>
    <row r="33" spans="1:12" s="7" customFormat="1" ht="49.9" customHeight="1" x14ac:dyDescent="0.25">
      <c r="A33" s="17" t="s">
        <v>58</v>
      </c>
      <c r="B33" s="18" t="s">
        <v>59</v>
      </c>
      <c r="C33" s="19">
        <v>10000</v>
      </c>
      <c r="D33" s="19">
        <v>7000</v>
      </c>
      <c r="E33" s="19">
        <f t="shared" si="0"/>
        <v>-3000</v>
      </c>
      <c r="F33" s="19">
        <f t="shared" si="1"/>
        <v>70</v>
      </c>
      <c r="G33" s="38">
        <v>10000</v>
      </c>
      <c r="H33" s="39">
        <f t="shared" si="2"/>
        <v>0</v>
      </c>
      <c r="I33" s="39">
        <f t="shared" si="3"/>
        <v>100</v>
      </c>
      <c r="J33" s="44">
        <v>10000</v>
      </c>
      <c r="K33" s="39">
        <f t="shared" si="4"/>
        <v>0</v>
      </c>
      <c r="L33" s="39">
        <f t="shared" si="5"/>
        <v>100</v>
      </c>
    </row>
    <row r="34" spans="1:12" s="3" customFormat="1" ht="18.75" x14ac:dyDescent="0.3">
      <c r="A34" s="25" t="s">
        <v>60</v>
      </c>
      <c r="B34" s="36" t="s">
        <v>61</v>
      </c>
      <c r="C34" s="16">
        <v>4470</v>
      </c>
      <c r="D34" s="16">
        <v>2111</v>
      </c>
      <c r="E34" s="16">
        <f t="shared" si="0"/>
        <v>-2359</v>
      </c>
      <c r="F34" s="16">
        <f t="shared" si="1"/>
        <v>47.225950782997764</v>
      </c>
      <c r="G34" s="37">
        <v>2132</v>
      </c>
      <c r="H34" s="42">
        <f t="shared" si="2"/>
        <v>-2338</v>
      </c>
      <c r="I34" s="42">
        <f t="shared" si="3"/>
        <v>47.695749440715886</v>
      </c>
      <c r="J34" s="42">
        <v>2153</v>
      </c>
      <c r="K34" s="42">
        <f t="shared" si="4"/>
        <v>-2317</v>
      </c>
      <c r="L34" s="42">
        <f t="shared" si="5"/>
        <v>48.165548098434002</v>
      </c>
    </row>
    <row r="35" spans="1:12" s="3" customFormat="1" ht="18.75" x14ac:dyDescent="0.3">
      <c r="A35" s="25" t="s">
        <v>62</v>
      </c>
      <c r="B35" s="36" t="s">
        <v>63</v>
      </c>
      <c r="C35" s="16">
        <v>285</v>
      </c>
      <c r="D35" s="16">
        <v>10</v>
      </c>
      <c r="E35" s="16">
        <f t="shared" si="0"/>
        <v>-275</v>
      </c>
      <c r="F35" s="16">
        <f t="shared" si="1"/>
        <v>3.5087719298245612</v>
      </c>
      <c r="G35" s="37">
        <v>10</v>
      </c>
      <c r="H35" s="42">
        <f t="shared" si="2"/>
        <v>-275</v>
      </c>
      <c r="I35" s="42">
        <f t="shared" si="3"/>
        <v>3.5087719298245612</v>
      </c>
      <c r="J35" s="42">
        <v>10</v>
      </c>
      <c r="K35" s="42">
        <f t="shared" si="4"/>
        <v>-275</v>
      </c>
      <c r="L35" s="42">
        <f t="shared" si="5"/>
        <v>3.5087719298245612</v>
      </c>
    </row>
    <row r="36" spans="1:12" s="3" customFormat="1" ht="18.75" x14ac:dyDescent="0.3">
      <c r="A36" s="23" t="s">
        <v>64</v>
      </c>
      <c r="B36" s="29" t="s">
        <v>65</v>
      </c>
      <c r="C36" s="16">
        <f>C37+C38+C39+C40</f>
        <v>901223.20000000007</v>
      </c>
      <c r="D36" s="16">
        <f>D37+D38+D39+D40</f>
        <v>687528</v>
      </c>
      <c r="E36" s="16">
        <f t="shared" si="0"/>
        <v>-213695.20000000007</v>
      </c>
      <c r="F36" s="16">
        <f t="shared" si="1"/>
        <v>76.288315702480801</v>
      </c>
      <c r="G36" s="16">
        <f>G37+G38+G39+G40</f>
        <v>675307</v>
      </c>
      <c r="H36" s="42">
        <f t="shared" si="2"/>
        <v>-225916.20000000007</v>
      </c>
      <c r="I36" s="42">
        <f t="shared" si="3"/>
        <v>74.932269830603559</v>
      </c>
      <c r="J36" s="16">
        <f>J37+J38+J39+J40</f>
        <v>675834</v>
      </c>
      <c r="K36" s="42">
        <f t="shared" si="4"/>
        <v>-225389.20000000007</v>
      </c>
      <c r="L36" s="42">
        <f t="shared" si="5"/>
        <v>74.990745910668963</v>
      </c>
    </row>
    <row r="37" spans="1:12" s="3" customFormat="1" ht="31.5" x14ac:dyDescent="0.3">
      <c r="A37" s="17" t="s">
        <v>66</v>
      </c>
      <c r="B37" s="21" t="s">
        <v>67</v>
      </c>
      <c r="C37" s="19">
        <v>209360</v>
      </c>
      <c r="D37" s="19">
        <v>273213</v>
      </c>
      <c r="E37" s="19">
        <f t="shared" si="0"/>
        <v>63853</v>
      </c>
      <c r="F37" s="19">
        <f t="shared" si="1"/>
        <v>130.4991402369125</v>
      </c>
      <c r="G37" s="38">
        <v>271061</v>
      </c>
      <c r="H37" s="39">
        <f t="shared" si="2"/>
        <v>61701</v>
      </c>
      <c r="I37" s="39">
        <f t="shared" si="3"/>
        <v>129.47124570118456</v>
      </c>
      <c r="J37" s="39">
        <v>268227</v>
      </c>
      <c r="K37" s="39">
        <f t="shared" si="4"/>
        <v>58867</v>
      </c>
      <c r="L37" s="39">
        <f t="shared" si="5"/>
        <v>128.11759648452426</v>
      </c>
    </row>
    <row r="38" spans="1:12" s="3" customFormat="1" ht="48" x14ac:dyDescent="0.3">
      <c r="A38" s="30" t="s">
        <v>68</v>
      </c>
      <c r="B38" s="31" t="s">
        <v>69</v>
      </c>
      <c r="C38" s="19">
        <v>263803.21000000002</v>
      </c>
      <c r="D38" s="19">
        <v>1998</v>
      </c>
      <c r="E38" s="19">
        <f t="shared" si="0"/>
        <v>-261805.21000000002</v>
      </c>
      <c r="F38" s="19">
        <f t="shared" si="1"/>
        <v>0.75738274754124479</v>
      </c>
      <c r="G38" s="38">
        <v>2014</v>
      </c>
      <c r="H38" s="39">
        <f t="shared" si="2"/>
        <v>-261789.21000000002</v>
      </c>
      <c r="I38" s="39">
        <f t="shared" si="3"/>
        <v>0.76344787464868225</v>
      </c>
      <c r="J38" s="39">
        <v>2030</v>
      </c>
      <c r="K38" s="39">
        <f t="shared" si="4"/>
        <v>-261773.21000000002</v>
      </c>
      <c r="L38" s="39">
        <f t="shared" si="5"/>
        <v>0.76951300175611959</v>
      </c>
    </row>
    <row r="39" spans="1:12" s="3" customFormat="1" ht="32.25" x14ac:dyDescent="0.3">
      <c r="A39" s="22" t="s">
        <v>70</v>
      </c>
      <c r="B39" s="31" t="s">
        <v>71</v>
      </c>
      <c r="C39" s="19">
        <v>393375.1</v>
      </c>
      <c r="D39" s="19">
        <v>412317</v>
      </c>
      <c r="E39" s="19">
        <f t="shared" si="0"/>
        <v>18941.900000000023</v>
      </c>
      <c r="F39" s="19">
        <f t="shared" si="1"/>
        <v>104.8152259764281</v>
      </c>
      <c r="G39" s="38">
        <v>402232</v>
      </c>
      <c r="H39" s="39">
        <f t="shared" si="2"/>
        <v>8856.9000000000233</v>
      </c>
      <c r="I39" s="39">
        <f t="shared" si="3"/>
        <v>102.25151515690749</v>
      </c>
      <c r="J39" s="39">
        <v>405577</v>
      </c>
      <c r="K39" s="39">
        <f t="shared" si="4"/>
        <v>12201.900000000023</v>
      </c>
      <c r="L39" s="39">
        <f t="shared" si="5"/>
        <v>103.10184859184022</v>
      </c>
    </row>
    <row r="40" spans="1:12" s="3" customFormat="1" ht="18.75" x14ac:dyDescent="0.3">
      <c r="A40" s="22" t="s">
        <v>72</v>
      </c>
      <c r="B40" s="31" t="s">
        <v>73</v>
      </c>
      <c r="C40" s="19">
        <v>34684.89</v>
      </c>
      <c r="D40" s="19">
        <v>0</v>
      </c>
      <c r="E40" s="19">
        <f t="shared" si="0"/>
        <v>-34684.89</v>
      </c>
      <c r="F40" s="19">
        <f t="shared" si="1"/>
        <v>0</v>
      </c>
      <c r="G40" s="38">
        <v>0</v>
      </c>
      <c r="H40" s="39">
        <f t="shared" si="2"/>
        <v>-34684.89</v>
      </c>
      <c r="I40" s="39">
        <f t="shared" si="3"/>
        <v>0</v>
      </c>
      <c r="J40" s="39">
        <v>0</v>
      </c>
      <c r="K40" s="39">
        <f t="shared" si="4"/>
        <v>-34684.89</v>
      </c>
      <c r="L40" s="39">
        <f t="shared" si="5"/>
        <v>0</v>
      </c>
    </row>
    <row r="41" spans="1:12" s="3" customFormat="1" ht="63" x14ac:dyDescent="0.3">
      <c r="A41" s="33" t="s">
        <v>74</v>
      </c>
      <c r="B41" s="22" t="s">
        <v>75</v>
      </c>
      <c r="C41" s="19">
        <v>-370.9</v>
      </c>
      <c r="D41" s="19">
        <v>0</v>
      </c>
      <c r="E41" s="19">
        <v>0</v>
      </c>
      <c r="F41" s="32">
        <v>0</v>
      </c>
      <c r="G41" s="38">
        <v>0</v>
      </c>
      <c r="H41" s="39">
        <f t="shared" si="2"/>
        <v>370.9</v>
      </c>
      <c r="I41" s="39">
        <f t="shared" si="3"/>
        <v>0</v>
      </c>
      <c r="J41" s="39">
        <v>0</v>
      </c>
      <c r="K41" s="39">
        <f t="shared" si="4"/>
        <v>370.9</v>
      </c>
      <c r="L41" s="39">
        <f t="shared" si="5"/>
        <v>0</v>
      </c>
    </row>
    <row r="42" spans="1:12" customFormat="1" x14ac:dyDescent="0.25">
      <c r="A42" s="34"/>
      <c r="B42" s="35" t="s">
        <v>76</v>
      </c>
      <c r="C42" s="13">
        <f>C5+C36</f>
        <v>1371640.12</v>
      </c>
      <c r="D42" s="13">
        <f>D5+D36</f>
        <v>1102860</v>
      </c>
      <c r="E42" s="13">
        <f>E5+E36</f>
        <v>-268780.12000000005</v>
      </c>
      <c r="F42" s="13">
        <f>F5+F36</f>
        <v>164.57850730528287</v>
      </c>
      <c r="G42" s="13">
        <f>G5+G36</f>
        <v>1103204</v>
      </c>
      <c r="H42" s="46">
        <f t="shared" si="2"/>
        <v>-268436.12000000011</v>
      </c>
      <c r="I42" s="46">
        <f t="shared" si="3"/>
        <v>80.429551739854318</v>
      </c>
      <c r="J42" s="13">
        <f>J5+J36</f>
        <v>1113227</v>
      </c>
      <c r="K42" s="47">
        <f t="shared" si="4"/>
        <v>-258413.12000000011</v>
      </c>
      <c r="L42" s="48">
        <f t="shared" si="5"/>
        <v>81.160282771547969</v>
      </c>
    </row>
  </sheetData>
  <mergeCells count="8">
    <mergeCell ref="J3:L3"/>
    <mergeCell ref="A1:L1"/>
    <mergeCell ref="A2:G2"/>
    <mergeCell ref="C3:C4"/>
    <mergeCell ref="D3:F3"/>
    <mergeCell ref="A3:A4"/>
    <mergeCell ref="B3:B4"/>
    <mergeCell ref="G3:I3"/>
  </mergeCells>
  <pageMargins left="0.7" right="0.7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POMANINA</dc:creator>
  <cp:lastModifiedBy>EKATERINA</cp:lastModifiedBy>
  <cp:lastPrinted>2017-12-13T06:55:02Z</cp:lastPrinted>
  <dcterms:created xsi:type="dcterms:W3CDTF">2017-12-12T13:44:25Z</dcterms:created>
  <dcterms:modified xsi:type="dcterms:W3CDTF">2017-12-14T09:08:23Z</dcterms:modified>
</cp:coreProperties>
</file>