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\ОБМЕН\ЗАМ КАБАНОВА\Открытый бюджет\"/>
    </mc:Choice>
  </mc:AlternateContent>
  <bookViews>
    <workbookView xWindow="-105" yWindow="-105" windowWidth="23250" windowHeight="1260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5" i="1" l="1"/>
  <c r="J42" i="1"/>
  <c r="J41" i="1"/>
  <c r="J40" i="1"/>
  <c r="J39" i="1"/>
  <c r="J38" i="1"/>
  <c r="J37" i="1"/>
  <c r="J34" i="1"/>
  <c r="J33" i="1"/>
  <c r="J31" i="1"/>
  <c r="J30" i="1"/>
  <c r="J29" i="1"/>
  <c r="J28" i="1"/>
  <c r="J22" i="1" s="1"/>
  <c r="J26" i="1"/>
  <c r="J25" i="1"/>
  <c r="J24" i="1"/>
  <c r="J23" i="1"/>
  <c r="J21" i="1"/>
  <c r="J20" i="1"/>
  <c r="J18" i="1"/>
  <c r="J17" i="1"/>
  <c r="J16" i="1"/>
  <c r="J15" i="1"/>
  <c r="J12" i="1"/>
  <c r="J11" i="1" s="1"/>
  <c r="J10" i="1"/>
  <c r="J8" i="1"/>
  <c r="J6" i="1"/>
  <c r="F45" i="1"/>
  <c r="H45" i="1"/>
  <c r="H42" i="1"/>
  <c r="H41" i="1"/>
  <c r="H40" i="1"/>
  <c r="H39" i="1"/>
  <c r="H38" i="1"/>
  <c r="H37" i="1"/>
  <c r="H34" i="1"/>
  <c r="H33" i="1"/>
  <c r="H31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0" i="1"/>
  <c r="H9" i="1"/>
  <c r="H8" i="1"/>
  <c r="I31" i="1"/>
  <c r="G31" i="1"/>
  <c r="E31" i="1"/>
  <c r="F6" i="1"/>
  <c r="D22" i="1"/>
  <c r="F42" i="1"/>
  <c r="F41" i="1"/>
  <c r="F40" i="1"/>
  <c r="F39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11" i="1"/>
  <c r="G11" i="1"/>
  <c r="H11" i="1" s="1"/>
  <c r="E11" i="1"/>
  <c r="I38" i="1"/>
  <c r="G38" i="1"/>
  <c r="E38" i="1"/>
  <c r="F38" i="1" s="1"/>
  <c r="D38" i="1"/>
  <c r="D31" i="1"/>
  <c r="I22" i="1"/>
  <c r="G22" i="1"/>
  <c r="E22" i="1"/>
  <c r="J7" i="1"/>
  <c r="I7" i="1"/>
  <c r="H7" i="1"/>
  <c r="G7" i="1"/>
  <c r="F7" i="1"/>
  <c r="E7" i="1"/>
  <c r="J9" i="1"/>
  <c r="I9" i="1"/>
  <c r="G9" i="1"/>
  <c r="E9" i="1"/>
  <c r="I16" i="1"/>
  <c r="G16" i="1"/>
  <c r="E16" i="1"/>
  <c r="J19" i="1"/>
  <c r="I19" i="1"/>
  <c r="G19" i="1"/>
  <c r="E19" i="1"/>
  <c r="D19" i="1"/>
  <c r="D16" i="1"/>
  <c r="D11" i="1"/>
  <c r="D9" i="1"/>
  <c r="D7" i="1"/>
  <c r="C45" i="1"/>
  <c r="C38" i="1"/>
  <c r="C31" i="1"/>
  <c r="C22" i="1"/>
  <c r="C19" i="1"/>
  <c r="C16" i="1"/>
  <c r="C11" i="1"/>
  <c r="C9" i="1"/>
  <c r="C7" i="1"/>
  <c r="C6" i="1" s="1"/>
  <c r="G6" i="1" l="1"/>
  <c r="E6" i="1"/>
  <c r="E45" i="1" s="1"/>
  <c r="I6" i="1"/>
  <c r="I45" i="1" s="1"/>
  <c r="D6" i="1"/>
  <c r="D45" i="1" s="1"/>
  <c r="G45" i="1" l="1"/>
  <c r="H6" i="1"/>
</calcChain>
</file>

<file path=xl/sharedStrings.xml><?xml version="1.0" encoding="utf-8"?>
<sst xmlns="http://schemas.openxmlformats.org/spreadsheetml/2006/main" count="93" uniqueCount="91">
  <si>
    <t xml:space="preserve"> КОД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</si>
  <si>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</si>
  <si>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</si>
  <si>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</si>
  <si>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</si>
  <si>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000 1 01 02 000 01 0000 110</t>
  </si>
  <si>
    <t>Налог на доходы физических лиц</t>
  </si>
  <si>
    <t>000 1 03 00000 00 0000 000</t>
  </si>
  <si>
    <t>Налоги на товары (работы, услуги) реализуемые на территории Российской Федерации</t>
  </si>
  <si>
    <t>000 1 03 02000 01 0000 110</t>
  </si>
  <si>
    <t>Акцизы по подакцизным товарам (продукции) производимым на территории РФ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</si>
  <si>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</si>
  <si>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</si>
  <si>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</si>
  <si>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</si>
  <si>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</si>
  <si>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</si>
  <si>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</si>
  <si>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</si>
  <si>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</si>
  <si>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</si>
  <si>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</si>
  <si>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</si>
  <si>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</si>
  <si>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</si>
  <si>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</si>
  <si>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</si>
  <si>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000 1 08 00000 00 0000 000</t>
  </si>
  <si>
    <t>Государственная пошлина</t>
  </si>
  <si>
    <t>000 1 08 03000 01 0000 110</t>
  </si>
  <si>
    <t xml:space="preserve">Государственная пошлина по делам, рассматриваемым в судах общей юрисдикции, мировыми судьями </t>
  </si>
  <si>
    <t>000 1 08 07000 01 0000 110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</si>
  <si>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</si>
  <si>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</si>
  <si>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</si>
  <si>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</si>
  <si>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</si>
  <si>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</si>
  <si>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</t>
  </si>
  <si>
    <t>000 1 11 05030 00 0000 120</t>
  </si>
  <si>
    <t>Доходы от сдачи в аренду имущества, находящегося в оперативном управлении  органов государственной власти, органов местного самоуправления, государственных внебюджетных фондов и созданных ими учреждений ( за исключением имущества бюджетных и автономных учреждений)</t>
  </si>
  <si>
    <t>000 1 11 05070 00 0000 120</t>
  </si>
  <si>
    <t>Доходы от сдачи в аренду имущества, составляющего государственную (муниципальную) казну( за исключением земельных участков)</t>
  </si>
  <si>
    <t>000 1 11 05300 00 0000 120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</si>
  <si>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</si>
  <si>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000 1 11 09000 00 0000 120</t>
  </si>
  <si>
    <t>Прочие доходы от использования имущества и прав,находящихся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</si>
  <si>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</si>
  <si>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</si>
  <si>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000 1 13 00000 00 0000 000</t>
  </si>
  <si>
    <t>Доходы от оказания платных услуг (работ) и компенсации затрат государства</t>
  </si>
  <si>
    <t>000 1 14 00000 00 0000 000</t>
  </si>
  <si>
    <t>Доходы от продажи  материальных и нематериальных активов</t>
  </si>
  <si>
    <t>000 1 14 010 00 0000 410</t>
  </si>
  <si>
    <t>Доходы от продажи квартир</t>
  </si>
  <si>
    <t>000 1 14 020 00 0000 410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</si>
  <si>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</si>
  <si>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000 1 14 06000 00 0000 430</t>
  </si>
  <si>
    <t xml:space="preserve">Доходы от продажи земельных участков, находящихся в государственной и муниципальной собственности  </t>
  </si>
  <si>
    <t>000 1 14 06300 00  0000 430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</si>
  <si>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 , государственная собственность на которые не разграничены и которые расположены в границах городских округов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</si>
  <si>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</si>
  <si>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</si>
  <si>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</si>
  <si>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</si>
  <si>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000 2 00 00000 00 0000 000</t>
  </si>
  <si>
    <t xml:space="preserve">Безвозмездные поступления </t>
  </si>
  <si>
    <t>000 2 02 10000 00 0000 150</t>
  </si>
  <si>
    <t>Дотации бюджетам бюджетной системы Российской Федерации</t>
  </si>
  <si>
    <t xml:space="preserve">000  2 02 20000 00 0000 150 </t>
  </si>
  <si>
    <t>Субсидии бюджетам бюджетной системы Российской Федерации (межбюджетные субсидии)</t>
  </si>
  <si>
    <t xml:space="preserve"> 000 2 02 30000 00 0000 150</t>
  </si>
  <si>
    <t>Субвенции бюджетам бюджетной системы Российской Федерации</t>
  </si>
  <si>
    <t>000 2 02 04000 00 0000 150</t>
  </si>
  <si>
    <t>Иные межбюджетные трансферты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</si>
  <si>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</si>
  <si>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</si>
  <si>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000 2 19 0000 00 0000 000</t>
  </si>
  <si>
    <t>Возврат остатков субсидии, субвенции и иных межбюджетных трансфертов, имеющих целевое назначение, прошлых лет из бюджета городских округов</t>
  </si>
  <si>
    <t>Всего доходов</t>
  </si>
  <si>
    <t>Ожидаемое исполнение 2019 года</t>
  </si>
  <si>
    <t>План на 2021 год планового периода</t>
  </si>
  <si>
    <t>План на 2022 год планового периода</t>
  </si>
  <si>
    <t>Проект</t>
  </si>
  <si>
    <t>План на очередной  2020 год</t>
  </si>
  <si>
    <t>% к  проекту на 2021 год</t>
  </si>
  <si>
    <t>% к ожидаемому исполнению  2019 года</t>
  </si>
  <si>
    <t xml:space="preserve"> % к  проекту на 2020 год</t>
  </si>
  <si>
    <r>
      <t xml:space="preserve">План на 2019 год </t>
    </r>
    <r>
      <rPr>
        <b/>
        <sz val="9"/>
        <rFont val="Times New Roman"/>
        <family val="1"/>
        <charset val="204"/>
      </rPr>
      <t>(Решение Совета депутатов от 24.09.2019г №253/44)</t>
    </r>
  </si>
  <si>
    <t xml:space="preserve">        Наименование доходов</t>
  </si>
  <si>
    <t>Сведения о прогнозируемых объемах поступлений по видам доходов на 2020 год и на плановый период 2021 и 2022 годов в сравнении с ожидаемым исполнением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</si>
</sst>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3" borderId="6" xfId="0" applyNumberFormat="1" applyFont="1" applyFill="1" applyBorder="1" applyAlignment="1">
      <alignment horizontal="left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0" borderId="0" xfId="0" applyFont="1"/>
    <xf numFmtId="164" fontId="7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distributed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D3" sqref="D3:D5"/>
    </sheetView>
  </sheetViews>
  <sheetFormatPr defaultColWidth="33.5703125" defaultRowHeight="15" x14ac:dyDescent="0.25"/>
  <cols>
    <col min="3" max="3" width="15" customWidth="1"/>
    <col min="4" max="4" width="16.140625" customWidth="1"/>
    <col min="5" max="5" width="15.7109375" customWidth="1"/>
    <col min="6" max="6" width="15.140625" customWidth="1"/>
    <col min="7" max="7" width="15.42578125" customWidth="1"/>
    <col min="8" max="8" width="16.42578125" customWidth="1"/>
    <col min="9" max="9" width="15.85546875" customWidth="1"/>
    <col min="10" max="10" width="15.28515625" customWidth="1"/>
  </cols>
  <sheetData>
    <row r="1" spans="1:11" ht="42.6" customHeight="1" x14ac:dyDescent="0.3">
      <c r="A1" s="30" t="s">
        <v>90</v>
      </c>
      <c r="B1" s="30"/>
      <c r="C1" s="30"/>
      <c r="D1" s="30"/>
      <c r="E1" s="30"/>
      <c r="F1" s="30"/>
      <c r="G1" s="30"/>
      <c r="H1" s="30"/>
      <c r="I1" s="30"/>
      <c r="J1" s="30"/>
    </row>
    <row r="3" spans="1:11" ht="27" customHeight="1" x14ac:dyDescent="0.25">
      <c r="A3" s="33" t="s">
        <v>0</v>
      </c>
      <c r="B3" s="34" t="s">
        <v>89</v>
      </c>
      <c r="C3" s="35" t="s">
        <v>88</v>
      </c>
      <c r="D3" s="31" t="s">
        <v>80</v>
      </c>
      <c r="E3" s="32" t="s">
        <v>84</v>
      </c>
      <c r="F3" s="32"/>
      <c r="G3" s="32" t="s">
        <v>81</v>
      </c>
      <c r="H3" s="32"/>
      <c r="I3" s="32" t="s">
        <v>82</v>
      </c>
      <c r="J3" s="32"/>
    </row>
    <row r="4" spans="1:11" ht="17.45" customHeight="1" x14ac:dyDescent="0.25">
      <c r="A4" s="33"/>
      <c r="B4" s="34"/>
      <c r="C4" s="36"/>
      <c r="D4" s="31"/>
      <c r="E4" s="32"/>
      <c r="F4" s="32"/>
      <c r="G4" s="32"/>
      <c r="H4" s="32"/>
      <c r="I4" s="32"/>
      <c r="J4" s="32"/>
    </row>
    <row r="5" spans="1:11" ht="62.45" customHeight="1" x14ac:dyDescent="0.25">
      <c r="A5" s="33"/>
      <c r="B5" s="34"/>
      <c r="C5" s="37"/>
      <c r="D5" s="31"/>
      <c r="E5" s="15" t="s">
        <v>83</v>
      </c>
      <c r="F5" s="16" t="s">
        <v>86</v>
      </c>
      <c r="G5" s="15" t="s">
        <v>83</v>
      </c>
      <c r="H5" s="16" t="s">
        <v>87</v>
      </c>
      <c r="I5" s="16" t="s">
        <v>83</v>
      </c>
      <c r="J5" s="16" t="s">
        <v>85</v>
      </c>
    </row>
    <row r="6" spans="1:11" ht="37.5" x14ac:dyDescent="0.25">
      <c r="A6" s="2" t="s">
        <v>1</v>
      </c>
      <c r="B6" s="17" t="s">
        <v>2</v>
      </c>
      <c r="C6" s="3">
        <f>C7+C9+C11+C16+C22+C19+C29+C30+C31+C36+C37</f>
        <v>589365</v>
      </c>
      <c r="D6" s="3">
        <f t="shared" ref="D6:I6" si="0">D7+D9+D11+D16+D22+D19+D29+D30+D31+D36+D37</f>
        <v>530516</v>
      </c>
      <c r="E6" s="3">
        <f t="shared" si="0"/>
        <v>528638</v>
      </c>
      <c r="F6" s="11">
        <f t="shared" ref="E6:J7" si="1">F7</f>
        <v>96.719937314357566</v>
      </c>
      <c r="G6" s="3">
        <f t="shared" si="0"/>
        <v>549441</v>
      </c>
      <c r="H6" s="3">
        <f>G6/E6*100</f>
        <v>103.9352070793246</v>
      </c>
      <c r="I6" s="3">
        <f t="shared" si="0"/>
        <v>574818</v>
      </c>
      <c r="J6" s="3">
        <f>I6/G6*100</f>
        <v>104.61869427290647</v>
      </c>
    </row>
    <row r="7" spans="1:11" ht="45.6" customHeight="1" x14ac:dyDescent="0.25">
      <c r="A7" s="1" t="s">
        <v>3</v>
      </c>
      <c r="B7" s="18" t="s">
        <v>4</v>
      </c>
      <c r="C7" s="4">
        <f>C8</f>
        <v>412291</v>
      </c>
      <c r="D7" s="4">
        <f>D8</f>
        <v>384139</v>
      </c>
      <c r="E7" s="4">
        <f t="shared" si="1"/>
        <v>371539</v>
      </c>
      <c r="F7" s="4">
        <f t="shared" si="1"/>
        <v>96.719937314357566</v>
      </c>
      <c r="G7" s="4">
        <f t="shared" si="1"/>
        <v>389095</v>
      </c>
      <c r="H7" s="4">
        <f t="shared" si="1"/>
        <v>104.72521054317312</v>
      </c>
      <c r="I7" s="4">
        <f t="shared" si="1"/>
        <v>408644</v>
      </c>
      <c r="J7" s="4">
        <f t="shared" si="1"/>
        <v>105.02422287616136</v>
      </c>
      <c r="K7" s="24"/>
    </row>
    <row r="8" spans="1:11" ht="37.5" x14ac:dyDescent="0.25">
      <c r="A8" s="5" t="s">
        <v>5</v>
      </c>
      <c r="B8" s="19" t="s">
        <v>6</v>
      </c>
      <c r="C8" s="6">
        <v>412291</v>
      </c>
      <c r="D8" s="25">
        <v>384139</v>
      </c>
      <c r="E8" s="25">
        <v>371539</v>
      </c>
      <c r="F8" s="25">
        <f>E8/D8*100</f>
        <v>96.719937314357566</v>
      </c>
      <c r="G8" s="25">
        <v>389095</v>
      </c>
      <c r="H8" s="25">
        <f>G8/E8*100</f>
        <v>104.72521054317312</v>
      </c>
      <c r="I8" s="25">
        <v>408644</v>
      </c>
      <c r="J8" s="25">
        <f>I8/G8*100</f>
        <v>105.02422287616136</v>
      </c>
      <c r="K8" s="24"/>
    </row>
    <row r="9" spans="1:11" ht="67.150000000000006" customHeight="1" x14ac:dyDescent="0.25">
      <c r="A9" s="1" t="s">
        <v>7</v>
      </c>
      <c r="B9" s="18" t="s">
        <v>8</v>
      </c>
      <c r="C9" s="4">
        <f>C10</f>
        <v>30608</v>
      </c>
      <c r="D9" s="4">
        <f>D10</f>
        <v>30608</v>
      </c>
      <c r="E9" s="4">
        <f t="shared" ref="E9:J9" si="2">E10</f>
        <v>38008</v>
      </c>
      <c r="F9" s="27">
        <f t="shared" ref="F9:F42" si="3">E9/D9*100</f>
        <v>124.17668583376896</v>
      </c>
      <c r="G9" s="4">
        <f t="shared" si="2"/>
        <v>38048</v>
      </c>
      <c r="H9" s="27">
        <f t="shared" ref="H9:H42" si="4">G9/E9*100</f>
        <v>100.10524100189433</v>
      </c>
      <c r="I9" s="4">
        <f t="shared" si="2"/>
        <v>36758</v>
      </c>
      <c r="J9" s="4">
        <f t="shared" si="2"/>
        <v>96.609545836837668</v>
      </c>
      <c r="K9" s="24"/>
    </row>
    <row r="10" spans="1:11" ht="75" x14ac:dyDescent="0.25">
      <c r="A10" s="5" t="s">
        <v>9</v>
      </c>
      <c r="B10" s="19" t="s">
        <v>10</v>
      </c>
      <c r="C10" s="6">
        <v>30608</v>
      </c>
      <c r="D10" s="25">
        <v>30608</v>
      </c>
      <c r="E10" s="25">
        <v>38008</v>
      </c>
      <c r="F10" s="25">
        <f t="shared" si="3"/>
        <v>124.17668583376896</v>
      </c>
      <c r="G10" s="25">
        <v>38048</v>
      </c>
      <c r="H10" s="25">
        <f t="shared" si="4"/>
        <v>100.10524100189433</v>
      </c>
      <c r="I10" s="25">
        <v>36758</v>
      </c>
      <c r="J10" s="25">
        <f>I10/G10*100</f>
        <v>96.609545836837668</v>
      </c>
      <c r="K10" s="24"/>
    </row>
    <row r="11" spans="1:11" ht="37.5" x14ac:dyDescent="0.25">
      <c r="A11" s="1" t="s">
        <v>11</v>
      </c>
      <c r="B11" s="18" t="s">
        <v>12</v>
      </c>
      <c r="C11" s="4">
        <f>C12+C13+C14+C15</f>
        <v>26714</v>
      </c>
      <c r="D11" s="4">
        <f>D12+D13+D14+D15</f>
        <v>23225</v>
      </c>
      <c r="E11" s="4">
        <f t="shared" ref="E11:J11" si="5">E12+E13+E14+E15</f>
        <v>28342</v>
      </c>
      <c r="F11" s="27">
        <f t="shared" si="3"/>
        <v>122.03229278794403</v>
      </c>
      <c r="G11" s="4">
        <f t="shared" si="5"/>
        <v>29199</v>
      </c>
      <c r="H11" s="27">
        <f t="shared" si="4"/>
        <v>103.02378096111778</v>
      </c>
      <c r="I11" s="4">
        <f t="shared" si="5"/>
        <v>33979</v>
      </c>
      <c r="J11" s="4">
        <f t="shared" si="5"/>
        <v>236.73308041671524</v>
      </c>
      <c r="K11" s="24"/>
    </row>
    <row r="12" spans="1:11" ht="75" x14ac:dyDescent="0.25">
      <c r="A12" s="5" t="s">
        <v>13</v>
      </c>
      <c r="B12" s="19" t="s">
        <v>14</v>
      </c>
      <c r="C12" s="6">
        <v>13846</v>
      </c>
      <c r="D12" s="25">
        <v>11126</v>
      </c>
      <c r="E12" s="25">
        <v>16222</v>
      </c>
      <c r="F12" s="25">
        <f t="shared" si="3"/>
        <v>145.80262448319252</v>
      </c>
      <c r="G12" s="25">
        <v>23516</v>
      </c>
      <c r="H12" s="25">
        <f t="shared" si="4"/>
        <v>144.96362963876217</v>
      </c>
      <c r="I12" s="25">
        <v>29335</v>
      </c>
      <c r="J12" s="25">
        <f>I12/G12*100</f>
        <v>124.74485456710325</v>
      </c>
      <c r="K12" s="24"/>
    </row>
    <row r="13" spans="1:11" ht="75" x14ac:dyDescent="0.25">
      <c r="A13" s="5" t="s">
        <v>15</v>
      </c>
      <c r="B13" s="19" t="s">
        <v>16</v>
      </c>
      <c r="C13" s="6">
        <v>9281</v>
      </c>
      <c r="D13" s="25">
        <v>8900</v>
      </c>
      <c r="E13" s="25">
        <v>8709</v>
      </c>
      <c r="F13" s="25">
        <f t="shared" si="3"/>
        <v>97.853932584269671</v>
      </c>
      <c r="G13" s="25">
        <v>1946</v>
      </c>
      <c r="H13" s="25">
        <f t="shared" si="4"/>
        <v>22.344700884142839</v>
      </c>
      <c r="I13" s="25">
        <v>0</v>
      </c>
      <c r="J13" s="25">
        <v>0</v>
      </c>
      <c r="K13" s="24"/>
    </row>
    <row r="14" spans="1:11" ht="56.25" x14ac:dyDescent="0.25">
      <c r="A14" s="5" t="s">
        <v>17</v>
      </c>
      <c r="B14" s="19" t="s">
        <v>18</v>
      </c>
      <c r="C14" s="6">
        <v>475</v>
      </c>
      <c r="D14" s="25">
        <v>507</v>
      </c>
      <c r="E14" s="25">
        <v>0</v>
      </c>
      <c r="F14" s="25">
        <f t="shared" si="3"/>
        <v>0</v>
      </c>
      <c r="G14" s="25">
        <v>0</v>
      </c>
      <c r="H14" s="25">
        <v>0</v>
      </c>
      <c r="I14" s="25">
        <v>459</v>
      </c>
      <c r="J14" s="25"/>
      <c r="K14" s="24"/>
    </row>
    <row r="15" spans="1:11" ht="56.25" x14ac:dyDescent="0.25">
      <c r="A15" s="5" t="s">
        <v>19</v>
      </c>
      <c r="B15" s="19" t="s">
        <v>20</v>
      </c>
      <c r="C15" s="6">
        <v>3112</v>
      </c>
      <c r="D15" s="25">
        <v>2692</v>
      </c>
      <c r="E15" s="25">
        <v>3411</v>
      </c>
      <c r="F15" s="25">
        <f t="shared" si="3"/>
        <v>126.70876671619612</v>
      </c>
      <c r="G15" s="25">
        <v>3737</v>
      </c>
      <c r="H15" s="25">
        <f t="shared" si="4"/>
        <v>109.55731457050719</v>
      </c>
      <c r="I15" s="25">
        <v>4185</v>
      </c>
      <c r="J15" s="25">
        <f>I15/G15*100</f>
        <v>111.98822584961199</v>
      </c>
      <c r="K15" s="24"/>
    </row>
    <row r="16" spans="1:11" ht="37.5" x14ac:dyDescent="0.25">
      <c r="A16" s="1" t="s">
        <v>21</v>
      </c>
      <c r="B16" s="18" t="s">
        <v>22</v>
      </c>
      <c r="C16" s="4">
        <f>C17+C18</f>
        <v>70406</v>
      </c>
      <c r="D16" s="4">
        <f>D17+D18</f>
        <v>55624</v>
      </c>
      <c r="E16" s="4">
        <f t="shared" ref="E16:I16" si="6">E17+E18</f>
        <v>65408</v>
      </c>
      <c r="F16" s="27">
        <f t="shared" si="3"/>
        <v>117.58952969941032</v>
      </c>
      <c r="G16" s="4">
        <f t="shared" si="6"/>
        <v>67815</v>
      </c>
      <c r="H16" s="27">
        <f t="shared" si="4"/>
        <v>103.67997798434443</v>
      </c>
      <c r="I16" s="4">
        <f t="shared" si="6"/>
        <v>70390</v>
      </c>
      <c r="J16" s="27">
        <f>I16/G16*100</f>
        <v>103.79709503797095</v>
      </c>
      <c r="K16" s="24"/>
    </row>
    <row r="17" spans="1:11" ht="37.5" x14ac:dyDescent="0.25">
      <c r="A17" s="5" t="s">
        <v>23</v>
      </c>
      <c r="B17" s="19" t="s">
        <v>24</v>
      </c>
      <c r="C17" s="6">
        <v>9192</v>
      </c>
      <c r="D17" s="25">
        <v>5600</v>
      </c>
      <c r="E17" s="25">
        <v>11414</v>
      </c>
      <c r="F17" s="25">
        <f t="shared" si="3"/>
        <v>203.82142857142856</v>
      </c>
      <c r="G17" s="25">
        <v>12556</v>
      </c>
      <c r="H17" s="25">
        <f t="shared" si="4"/>
        <v>110.00525670229541</v>
      </c>
      <c r="I17" s="25">
        <v>13812</v>
      </c>
      <c r="J17" s="25">
        <f>I17/G17*100</f>
        <v>110.00318572793884</v>
      </c>
      <c r="K17" s="24"/>
    </row>
    <row r="18" spans="1:11" ht="18.75" x14ac:dyDescent="0.25">
      <c r="A18" s="5" t="s">
        <v>25</v>
      </c>
      <c r="B18" s="19" t="s">
        <v>26</v>
      </c>
      <c r="C18" s="6">
        <v>61214</v>
      </c>
      <c r="D18" s="25">
        <v>50024</v>
      </c>
      <c r="E18" s="25">
        <v>53994</v>
      </c>
      <c r="F18" s="25">
        <f t="shared" si="3"/>
        <v>107.93619062849832</v>
      </c>
      <c r="G18" s="25">
        <v>55259</v>
      </c>
      <c r="H18" s="25">
        <f t="shared" si="4"/>
        <v>102.34285290958253</v>
      </c>
      <c r="I18" s="25">
        <v>56578</v>
      </c>
      <c r="J18" s="25">
        <f>I18/G18*100</f>
        <v>102.38694149369334</v>
      </c>
      <c r="K18" s="24"/>
    </row>
    <row r="19" spans="1:11" ht="37.5" x14ac:dyDescent="0.25">
      <c r="A19" s="1" t="s">
        <v>27</v>
      </c>
      <c r="B19" s="18" t="s">
        <v>28</v>
      </c>
      <c r="C19" s="4">
        <f>C20+C21</f>
        <v>4018</v>
      </c>
      <c r="D19" s="4">
        <f t="shared" ref="D19:J19" si="7">D20+D21</f>
        <v>3853</v>
      </c>
      <c r="E19" s="4">
        <f t="shared" si="7"/>
        <v>3895</v>
      </c>
      <c r="F19" s="27">
        <f t="shared" si="3"/>
        <v>101.09005969374513</v>
      </c>
      <c r="G19" s="4">
        <f t="shared" si="7"/>
        <v>4050</v>
      </c>
      <c r="H19" s="27">
        <f t="shared" si="4"/>
        <v>103.97946084724006</v>
      </c>
      <c r="I19" s="4">
        <f t="shared" si="7"/>
        <v>4211</v>
      </c>
      <c r="J19" s="4">
        <f t="shared" si="7"/>
        <v>203.99008674101611</v>
      </c>
      <c r="K19" s="24"/>
    </row>
    <row r="20" spans="1:11" ht="93.75" x14ac:dyDescent="0.25">
      <c r="A20" s="5" t="s">
        <v>29</v>
      </c>
      <c r="B20" s="19" t="s">
        <v>30</v>
      </c>
      <c r="C20" s="6">
        <v>3998</v>
      </c>
      <c r="D20" s="25">
        <v>3840</v>
      </c>
      <c r="E20" s="25">
        <v>3880</v>
      </c>
      <c r="F20" s="25">
        <f t="shared" si="3"/>
        <v>101.04166666666667</v>
      </c>
      <c r="G20" s="25">
        <v>4035</v>
      </c>
      <c r="H20" s="25">
        <f t="shared" si="4"/>
        <v>103.99484536082475</v>
      </c>
      <c r="I20" s="25">
        <v>4196</v>
      </c>
      <c r="J20" s="25">
        <f>I20/G20*100</f>
        <v>103.99008674101611</v>
      </c>
      <c r="K20" s="24"/>
    </row>
    <row r="21" spans="1:11" ht="112.5" x14ac:dyDescent="0.25">
      <c r="A21" s="5" t="s">
        <v>31</v>
      </c>
      <c r="B21" s="19" t="s">
        <v>32</v>
      </c>
      <c r="C21" s="6">
        <v>20</v>
      </c>
      <c r="D21" s="25">
        <v>13</v>
      </c>
      <c r="E21" s="25">
        <v>15</v>
      </c>
      <c r="F21" s="25">
        <f t="shared" si="3"/>
        <v>115.38461538461537</v>
      </c>
      <c r="G21" s="25">
        <v>15</v>
      </c>
      <c r="H21" s="25">
        <f t="shared" si="4"/>
        <v>100</v>
      </c>
      <c r="I21" s="25">
        <v>15</v>
      </c>
      <c r="J21" s="25">
        <f>I21/G21*100</f>
        <v>100</v>
      </c>
      <c r="K21" s="24"/>
    </row>
    <row r="22" spans="1:11" ht="131.25" x14ac:dyDescent="0.25">
      <c r="A22" s="7" t="s">
        <v>33</v>
      </c>
      <c r="B22" s="18" t="s">
        <v>34</v>
      </c>
      <c r="C22" s="4">
        <f>C23+C25+C26+C28+C24</f>
        <v>20763</v>
      </c>
      <c r="D22" s="4">
        <f>D23+D25+D26+D28+D24+D27</f>
        <v>20453</v>
      </c>
      <c r="E22" s="4">
        <f t="shared" ref="E22:J22" si="8">E23+E25+E26+E28+E24</f>
        <v>14848</v>
      </c>
      <c r="F22" s="27">
        <f t="shared" si="3"/>
        <v>72.595707231213026</v>
      </c>
      <c r="G22" s="4">
        <f t="shared" si="8"/>
        <v>14942</v>
      </c>
      <c r="H22" s="27">
        <f t="shared" si="4"/>
        <v>100.63308189655173</v>
      </c>
      <c r="I22" s="4">
        <f t="shared" si="8"/>
        <v>15039</v>
      </c>
      <c r="J22" s="4">
        <f t="shared" si="8"/>
        <v>508.77351169411031</v>
      </c>
      <c r="K22" s="24"/>
    </row>
    <row r="23" spans="1:11" ht="187.5" x14ac:dyDescent="0.25">
      <c r="A23" s="5" t="s">
        <v>35</v>
      </c>
      <c r="B23" s="19" t="s">
        <v>36</v>
      </c>
      <c r="C23" s="6">
        <v>11874</v>
      </c>
      <c r="D23" s="25">
        <v>13115</v>
      </c>
      <c r="E23" s="25">
        <v>6310</v>
      </c>
      <c r="F23" s="25">
        <f t="shared" si="3"/>
        <v>48.112847884102173</v>
      </c>
      <c r="G23" s="25">
        <v>6310</v>
      </c>
      <c r="H23" s="25">
        <f t="shared" si="4"/>
        <v>100</v>
      </c>
      <c r="I23" s="25">
        <v>6310</v>
      </c>
      <c r="J23" s="25">
        <f>I23/G23*100</f>
        <v>100</v>
      </c>
      <c r="K23" s="24"/>
    </row>
    <row r="24" spans="1:11" ht="262.5" x14ac:dyDescent="0.25">
      <c r="A24" s="5" t="s">
        <v>37</v>
      </c>
      <c r="B24" s="19" t="s">
        <v>38</v>
      </c>
      <c r="C24" s="6">
        <v>867</v>
      </c>
      <c r="D24" s="25">
        <v>790</v>
      </c>
      <c r="E24" s="25">
        <v>881</v>
      </c>
      <c r="F24" s="25">
        <f t="shared" si="3"/>
        <v>111.51898734177215</v>
      </c>
      <c r="G24" s="25">
        <v>890</v>
      </c>
      <c r="H24" s="25">
        <f t="shared" si="4"/>
        <v>101.02156640181612</v>
      </c>
      <c r="I24" s="25">
        <v>898</v>
      </c>
      <c r="J24" s="25">
        <f t="shared" ref="J24:J42" si="9">I24/G24*100</f>
        <v>100.89887640449437</v>
      </c>
      <c r="K24" s="24"/>
    </row>
    <row r="25" spans="1:11" ht="243.75" x14ac:dyDescent="0.25">
      <c r="A25" s="5" t="s">
        <v>39</v>
      </c>
      <c r="B25" s="19" t="s">
        <v>40</v>
      </c>
      <c r="C25" s="6">
        <v>2186</v>
      </c>
      <c r="D25" s="25">
        <v>2186</v>
      </c>
      <c r="E25" s="25">
        <v>1943</v>
      </c>
      <c r="F25" s="25">
        <f t="shared" si="3"/>
        <v>88.883806038426343</v>
      </c>
      <c r="G25" s="25">
        <v>2020</v>
      </c>
      <c r="H25" s="25">
        <f t="shared" si="4"/>
        <v>103.96294390118375</v>
      </c>
      <c r="I25" s="25">
        <v>2101</v>
      </c>
      <c r="J25" s="25">
        <f t="shared" si="9"/>
        <v>104.00990099009901</v>
      </c>
      <c r="K25" s="24"/>
    </row>
    <row r="26" spans="1:11" ht="131.25" x14ac:dyDescent="0.25">
      <c r="A26" s="5" t="s">
        <v>41</v>
      </c>
      <c r="B26" s="19" t="s">
        <v>42</v>
      </c>
      <c r="C26" s="6">
        <v>234</v>
      </c>
      <c r="D26" s="25">
        <v>190</v>
      </c>
      <c r="E26" s="25">
        <v>199</v>
      </c>
      <c r="F26" s="25">
        <f t="shared" si="3"/>
        <v>104.73684210526315</v>
      </c>
      <c r="G26" s="25">
        <v>207</v>
      </c>
      <c r="H26" s="25">
        <f t="shared" si="4"/>
        <v>104.02010050251256</v>
      </c>
      <c r="I26" s="25">
        <v>215</v>
      </c>
      <c r="J26" s="25">
        <f t="shared" si="9"/>
        <v>103.8647342995169</v>
      </c>
      <c r="K26" s="24"/>
    </row>
    <row r="27" spans="1:11" ht="131.25" x14ac:dyDescent="0.25">
      <c r="A27" s="5" t="s">
        <v>43</v>
      </c>
      <c r="B27" s="19" t="s">
        <v>44</v>
      </c>
      <c r="C27" s="6">
        <v>0</v>
      </c>
      <c r="D27" s="25">
        <v>2</v>
      </c>
      <c r="E27" s="25">
        <v>0</v>
      </c>
      <c r="F27" s="25">
        <f t="shared" si="3"/>
        <v>0</v>
      </c>
      <c r="G27" s="25">
        <v>0</v>
      </c>
      <c r="H27" s="25">
        <v>0</v>
      </c>
      <c r="I27" s="25">
        <v>0</v>
      </c>
      <c r="J27" s="25">
        <v>0</v>
      </c>
      <c r="K27" s="24"/>
    </row>
    <row r="28" spans="1:11" ht="262.5" x14ac:dyDescent="0.25">
      <c r="A28" s="5" t="s">
        <v>45</v>
      </c>
      <c r="B28" s="19" t="s">
        <v>46</v>
      </c>
      <c r="C28" s="6">
        <v>5602</v>
      </c>
      <c r="D28" s="25">
        <v>4170</v>
      </c>
      <c r="E28" s="25">
        <v>5515</v>
      </c>
      <c r="F28" s="25">
        <f t="shared" si="3"/>
        <v>132.25419664268586</v>
      </c>
      <c r="G28" s="25">
        <v>5515</v>
      </c>
      <c r="H28" s="25">
        <f t="shared" si="4"/>
        <v>100</v>
      </c>
      <c r="I28" s="25">
        <v>5515</v>
      </c>
      <c r="J28" s="25">
        <f t="shared" si="9"/>
        <v>100</v>
      </c>
      <c r="K28" s="24"/>
    </row>
    <row r="29" spans="1:11" ht="56.25" x14ac:dyDescent="0.25">
      <c r="A29" s="7" t="s">
        <v>47</v>
      </c>
      <c r="B29" s="18" t="s">
        <v>48</v>
      </c>
      <c r="C29" s="4">
        <v>215</v>
      </c>
      <c r="D29" s="27">
        <v>304</v>
      </c>
      <c r="E29" s="27">
        <v>233</v>
      </c>
      <c r="F29" s="27">
        <f t="shared" si="3"/>
        <v>76.64473684210526</v>
      </c>
      <c r="G29" s="27">
        <v>233</v>
      </c>
      <c r="H29" s="27">
        <f t="shared" si="4"/>
        <v>100</v>
      </c>
      <c r="I29" s="27">
        <v>233</v>
      </c>
      <c r="J29" s="27">
        <f t="shared" si="9"/>
        <v>100</v>
      </c>
      <c r="K29" s="24"/>
    </row>
    <row r="30" spans="1:11" ht="75" x14ac:dyDescent="0.25">
      <c r="A30" s="1" t="s">
        <v>49</v>
      </c>
      <c r="B30" s="18" t="s">
        <v>50</v>
      </c>
      <c r="C30" s="4">
        <v>12964</v>
      </c>
      <c r="D30" s="27">
        <v>1305</v>
      </c>
      <c r="E30" s="27">
        <v>1149</v>
      </c>
      <c r="F30" s="27">
        <f t="shared" si="3"/>
        <v>88.045977011494244</v>
      </c>
      <c r="G30" s="27">
        <v>1170</v>
      </c>
      <c r="H30" s="27">
        <f t="shared" si="4"/>
        <v>101.82767624020887</v>
      </c>
      <c r="I30" s="27">
        <v>1191</v>
      </c>
      <c r="J30" s="27">
        <f t="shared" si="9"/>
        <v>101.7948717948718</v>
      </c>
      <c r="K30" s="24"/>
    </row>
    <row r="31" spans="1:11" ht="75" x14ac:dyDescent="0.25">
      <c r="A31" s="7" t="s">
        <v>51</v>
      </c>
      <c r="B31" s="18" t="s">
        <v>52</v>
      </c>
      <c r="C31" s="4">
        <f>C32+C33+C34+C35</f>
        <v>7604</v>
      </c>
      <c r="D31" s="4">
        <f>D34+D35+D33</f>
        <v>7690</v>
      </c>
      <c r="E31" s="27">
        <f>E33+E34</f>
        <v>5201</v>
      </c>
      <c r="F31" s="27">
        <f t="shared" si="3"/>
        <v>67.633289986996104</v>
      </c>
      <c r="G31" s="27">
        <f>G33+G34</f>
        <v>4874</v>
      </c>
      <c r="H31" s="27">
        <f t="shared" si="4"/>
        <v>93.712747548548364</v>
      </c>
      <c r="I31" s="27">
        <f>I33+I34</f>
        <v>4358</v>
      </c>
      <c r="J31" s="27">
        <f t="shared" si="9"/>
        <v>89.413212966762416</v>
      </c>
      <c r="K31" s="24"/>
    </row>
    <row r="32" spans="1:11" ht="37.5" x14ac:dyDescent="0.25">
      <c r="A32" s="8" t="s">
        <v>53</v>
      </c>
      <c r="B32" s="19" t="s">
        <v>54</v>
      </c>
      <c r="C32" s="6">
        <v>304</v>
      </c>
      <c r="D32" s="25">
        <v>305</v>
      </c>
      <c r="E32" s="25">
        <v>0</v>
      </c>
      <c r="F32" s="25">
        <f t="shared" si="3"/>
        <v>0</v>
      </c>
      <c r="G32" s="25">
        <v>0</v>
      </c>
      <c r="H32" s="25">
        <v>0</v>
      </c>
      <c r="I32" s="25">
        <v>0</v>
      </c>
      <c r="J32" s="25">
        <v>0</v>
      </c>
      <c r="K32" s="24"/>
    </row>
    <row r="33" spans="1:11" ht="243.75" x14ac:dyDescent="0.25">
      <c r="A33" s="8" t="s">
        <v>55</v>
      </c>
      <c r="B33" s="20" t="s">
        <v>56</v>
      </c>
      <c r="C33" s="9"/>
      <c r="D33" s="25">
        <v>16</v>
      </c>
      <c r="E33" s="25">
        <v>5</v>
      </c>
      <c r="F33" s="25">
        <f t="shared" si="3"/>
        <v>31.25</v>
      </c>
      <c r="G33" s="25">
        <v>3</v>
      </c>
      <c r="H33" s="25">
        <f t="shared" si="4"/>
        <v>60</v>
      </c>
      <c r="I33" s="25">
        <v>2</v>
      </c>
      <c r="J33" s="25">
        <f t="shared" si="9"/>
        <v>66.666666666666657</v>
      </c>
      <c r="K33" s="24"/>
    </row>
    <row r="34" spans="1:11" ht="112.5" x14ac:dyDescent="0.25">
      <c r="A34" s="5" t="s">
        <v>57</v>
      </c>
      <c r="B34" s="19" t="s">
        <v>58</v>
      </c>
      <c r="C34" s="6">
        <v>5300</v>
      </c>
      <c r="D34" s="25">
        <v>4174</v>
      </c>
      <c r="E34" s="25">
        <v>5196</v>
      </c>
      <c r="F34" s="25">
        <f t="shared" si="3"/>
        <v>124.48490656444658</v>
      </c>
      <c r="G34" s="25">
        <v>4871</v>
      </c>
      <c r="H34" s="25">
        <f t="shared" si="4"/>
        <v>93.745188606620474</v>
      </c>
      <c r="I34" s="25">
        <v>4356</v>
      </c>
      <c r="J34" s="25">
        <f t="shared" si="9"/>
        <v>89.427222336275918</v>
      </c>
      <c r="K34" s="24"/>
    </row>
    <row r="35" spans="1:11" ht="281.25" x14ac:dyDescent="0.25">
      <c r="A35" s="5" t="s">
        <v>59</v>
      </c>
      <c r="B35" s="19" t="s">
        <v>60</v>
      </c>
      <c r="C35" s="6">
        <v>2000</v>
      </c>
      <c r="D35" s="25">
        <v>3500</v>
      </c>
      <c r="E35" s="25">
        <v>0</v>
      </c>
      <c r="F35" s="25">
        <f t="shared" si="3"/>
        <v>0</v>
      </c>
      <c r="G35" s="25">
        <v>0</v>
      </c>
      <c r="H35" s="25">
        <v>0</v>
      </c>
      <c r="I35" s="25">
        <v>0</v>
      </c>
      <c r="J35" s="25">
        <v>0</v>
      </c>
      <c r="K35" s="24"/>
    </row>
    <row r="36" spans="1:11" ht="37.5" x14ac:dyDescent="0.25">
      <c r="A36" s="7" t="s">
        <v>61</v>
      </c>
      <c r="B36" s="21" t="s">
        <v>62</v>
      </c>
      <c r="C36" s="4">
        <v>3526</v>
      </c>
      <c r="D36" s="27">
        <v>3004</v>
      </c>
      <c r="E36" s="27">
        <v>0</v>
      </c>
      <c r="F36" s="27">
        <f t="shared" si="3"/>
        <v>0</v>
      </c>
      <c r="G36" s="27">
        <v>0</v>
      </c>
      <c r="H36" s="25">
        <v>0</v>
      </c>
      <c r="I36" s="27">
        <v>0</v>
      </c>
      <c r="J36" s="25">
        <v>0</v>
      </c>
      <c r="K36" s="24"/>
    </row>
    <row r="37" spans="1:11" ht="37.5" x14ac:dyDescent="0.25">
      <c r="A37" s="7" t="s">
        <v>63</v>
      </c>
      <c r="B37" s="21" t="s">
        <v>64</v>
      </c>
      <c r="C37" s="4">
        <v>256</v>
      </c>
      <c r="D37" s="27">
        <v>311</v>
      </c>
      <c r="E37" s="27">
        <v>15</v>
      </c>
      <c r="F37" s="27">
        <f t="shared" si="3"/>
        <v>4.823151125401929</v>
      </c>
      <c r="G37" s="27">
        <v>15</v>
      </c>
      <c r="H37" s="25">
        <f t="shared" si="4"/>
        <v>100</v>
      </c>
      <c r="I37" s="27">
        <v>15</v>
      </c>
      <c r="J37" s="25">
        <f t="shared" si="9"/>
        <v>100</v>
      </c>
      <c r="K37" s="24"/>
    </row>
    <row r="38" spans="1:11" ht="37.5" x14ac:dyDescent="0.25">
      <c r="A38" s="10" t="s">
        <v>65</v>
      </c>
      <c r="B38" s="22" t="s">
        <v>66</v>
      </c>
      <c r="C38" s="11">
        <f>C39+C40+C41+C42</f>
        <v>1130404</v>
      </c>
      <c r="D38" s="11">
        <f>D39+D40+D41+D42</f>
        <v>1130404</v>
      </c>
      <c r="E38" s="11">
        <f t="shared" ref="E38:I38" si="10">E39+E40+E41+E42</f>
        <v>1514653.95</v>
      </c>
      <c r="F38" s="29">
        <f t="shared" si="3"/>
        <v>133.99226736635751</v>
      </c>
      <c r="G38" s="11">
        <f t="shared" si="10"/>
        <v>1190303.6000000001</v>
      </c>
      <c r="H38" s="29">
        <f t="shared" si="4"/>
        <v>78.585844641279294</v>
      </c>
      <c r="I38" s="11">
        <f t="shared" si="10"/>
        <v>1134997.1000000001</v>
      </c>
      <c r="J38" s="28">
        <f t="shared" si="9"/>
        <v>95.353580380669271</v>
      </c>
      <c r="K38" s="24"/>
    </row>
    <row r="39" spans="1:11" ht="56.25" x14ac:dyDescent="0.25">
      <c r="A39" s="5" t="s">
        <v>67</v>
      </c>
      <c r="B39" s="19" t="s">
        <v>68</v>
      </c>
      <c r="C39" s="6">
        <v>236334</v>
      </c>
      <c r="D39" s="25">
        <v>236334</v>
      </c>
      <c r="E39" s="25">
        <v>499860</v>
      </c>
      <c r="F39" s="25">
        <f t="shared" si="3"/>
        <v>211.50575033638833</v>
      </c>
      <c r="G39" s="25">
        <v>440817</v>
      </c>
      <c r="H39" s="25">
        <f t="shared" si="4"/>
        <v>88.188092665946456</v>
      </c>
      <c r="I39" s="25">
        <v>348805</v>
      </c>
      <c r="J39" s="25">
        <f t="shared" si="9"/>
        <v>79.126939296805716</v>
      </c>
      <c r="K39" s="24"/>
    </row>
    <row r="40" spans="1:11" ht="75" x14ac:dyDescent="0.25">
      <c r="A40" s="12" t="s">
        <v>69</v>
      </c>
      <c r="B40" s="19" t="s">
        <v>70</v>
      </c>
      <c r="C40" s="6">
        <v>374472</v>
      </c>
      <c r="D40" s="25">
        <v>374472</v>
      </c>
      <c r="E40" s="25">
        <v>424754.95</v>
      </c>
      <c r="F40" s="25">
        <f t="shared" si="3"/>
        <v>113.42769285821103</v>
      </c>
      <c r="G40" s="25">
        <v>187787.6</v>
      </c>
      <c r="H40" s="25">
        <f t="shared" si="4"/>
        <v>44.210809079446868</v>
      </c>
      <c r="I40" s="25">
        <v>356622.1</v>
      </c>
      <c r="J40" s="25">
        <f t="shared" si="9"/>
        <v>189.90716106920794</v>
      </c>
      <c r="K40" s="24"/>
    </row>
    <row r="41" spans="1:11" ht="56.25" x14ac:dyDescent="0.25">
      <c r="A41" s="5" t="s">
        <v>71</v>
      </c>
      <c r="B41" s="19" t="s">
        <v>72</v>
      </c>
      <c r="C41" s="6">
        <v>429949</v>
      </c>
      <c r="D41" s="25">
        <v>429949</v>
      </c>
      <c r="E41" s="25">
        <v>437327</v>
      </c>
      <c r="F41" s="25">
        <f t="shared" si="3"/>
        <v>101.71601748114311</v>
      </c>
      <c r="G41" s="25">
        <v>428203</v>
      </c>
      <c r="H41" s="25">
        <f t="shared" si="4"/>
        <v>97.91368929885418</v>
      </c>
      <c r="I41" s="25">
        <v>428570</v>
      </c>
      <c r="J41" s="25">
        <f t="shared" si="9"/>
        <v>100.08570701279534</v>
      </c>
      <c r="K41" s="24"/>
    </row>
    <row r="42" spans="1:11" ht="37.5" x14ac:dyDescent="0.25">
      <c r="A42" s="5" t="s">
        <v>73</v>
      </c>
      <c r="B42" s="19" t="s">
        <v>74</v>
      </c>
      <c r="C42" s="6">
        <v>89649</v>
      </c>
      <c r="D42" s="25">
        <v>89649</v>
      </c>
      <c r="E42" s="25">
        <v>152712</v>
      </c>
      <c r="F42" s="25">
        <f t="shared" si="3"/>
        <v>170.34434293745608</v>
      </c>
      <c r="G42" s="25">
        <v>133496</v>
      </c>
      <c r="H42" s="25">
        <f t="shared" si="4"/>
        <v>87.416836921787421</v>
      </c>
      <c r="I42" s="25">
        <v>1000</v>
      </c>
      <c r="J42" s="25">
        <f t="shared" si="9"/>
        <v>0.7490861149397734</v>
      </c>
      <c r="K42" s="24"/>
    </row>
    <row r="43" spans="1:11" ht="168.75" x14ac:dyDescent="0.25">
      <c r="A43" s="5" t="s">
        <v>75</v>
      </c>
      <c r="B43" s="19" t="s">
        <v>76</v>
      </c>
      <c r="C43" s="6"/>
      <c r="D43" s="25"/>
      <c r="E43" s="25"/>
      <c r="F43" s="25"/>
      <c r="G43" s="25"/>
      <c r="H43" s="25"/>
      <c r="I43" s="25"/>
      <c r="J43" s="25"/>
      <c r="K43" s="24"/>
    </row>
    <row r="44" spans="1:11" ht="131.25" x14ac:dyDescent="0.25">
      <c r="A44" s="13" t="s">
        <v>77</v>
      </c>
      <c r="B44" s="19" t="s">
        <v>78</v>
      </c>
      <c r="C44" s="6"/>
      <c r="D44" s="25"/>
      <c r="E44" s="25"/>
      <c r="F44" s="25"/>
      <c r="G44" s="25"/>
      <c r="H44" s="25"/>
      <c r="I44" s="25"/>
      <c r="J44" s="25"/>
      <c r="K44" s="24"/>
    </row>
    <row r="45" spans="1:11" ht="18.75" x14ac:dyDescent="0.25">
      <c r="A45" s="14"/>
      <c r="B45" s="23" t="s">
        <v>79</v>
      </c>
      <c r="C45" s="3">
        <f>C6+C38</f>
        <v>1719769</v>
      </c>
      <c r="D45" s="3">
        <f>D6+D38</f>
        <v>1660920</v>
      </c>
      <c r="E45" s="3">
        <f t="shared" ref="E45:I45" si="11">E6+E38</f>
        <v>2043291.95</v>
      </c>
      <c r="F45" s="29">
        <f>E45/D45*100</f>
        <v>123.02169580714302</v>
      </c>
      <c r="G45" s="3">
        <f t="shared" si="11"/>
        <v>1739744.6</v>
      </c>
      <c r="H45" s="3">
        <f>G45/E45*100</f>
        <v>85.144200758976226</v>
      </c>
      <c r="I45" s="3">
        <f t="shared" si="11"/>
        <v>1709815.1</v>
      </c>
      <c r="J45" s="3">
        <f>I45/G45*100</f>
        <v>98.279661279017617</v>
      </c>
      <c r="K45" s="24"/>
    </row>
    <row r="46" spans="1:11" ht="18.75" x14ac:dyDescent="0.3">
      <c r="D46" s="26"/>
      <c r="E46" s="26"/>
      <c r="F46" s="26"/>
      <c r="G46" s="26"/>
      <c r="H46" s="26"/>
      <c r="I46" s="26"/>
      <c r="J46" s="26"/>
    </row>
    <row r="47" spans="1:11" ht="18.75" x14ac:dyDescent="0.3">
      <c r="D47" s="26"/>
      <c r="E47" s="26"/>
      <c r="F47" s="26"/>
      <c r="G47" s="26"/>
      <c r="H47" s="26"/>
      <c r="I47" s="26"/>
      <c r="J47" s="26"/>
    </row>
    <row r="48" spans="1:11" ht="18.75" x14ac:dyDescent="0.3">
      <c r="D48" s="26"/>
      <c r="E48" s="26"/>
      <c r="F48" s="26"/>
      <c r="G48" s="26"/>
      <c r="H48" s="26"/>
      <c r="I48" s="26"/>
      <c r="J48" s="26"/>
    </row>
    <row r="49" spans="4:10" ht="18.75" x14ac:dyDescent="0.3">
      <c r="D49" s="26"/>
      <c r="E49" s="26"/>
      <c r="F49" s="26"/>
      <c r="G49" s="26"/>
      <c r="H49" s="26"/>
      <c r="I49" s="26"/>
      <c r="J49" s="26"/>
    </row>
    <row r="50" spans="4:10" ht="18.75" x14ac:dyDescent="0.3">
      <c r="D50" s="26"/>
      <c r="E50" s="26"/>
      <c r="F50" s="26"/>
      <c r="G50" s="26"/>
      <c r="H50" s="26"/>
      <c r="I50" s="26"/>
      <c r="J50" s="26"/>
    </row>
    <row r="51" spans="4:10" ht="18.75" x14ac:dyDescent="0.3">
      <c r="D51" s="26"/>
      <c r="E51" s="26"/>
      <c r="F51" s="26"/>
      <c r="G51" s="26"/>
      <c r="H51" s="26"/>
      <c r="I51" s="26"/>
      <c r="J51" s="26"/>
    </row>
    <row r="52" spans="4:10" ht="18.75" x14ac:dyDescent="0.3">
      <c r="D52" s="26"/>
      <c r="E52" s="26"/>
      <c r="F52" s="26"/>
      <c r="G52" s="26"/>
      <c r="H52" s="26"/>
      <c r="I52" s="26"/>
      <c r="J52" s="26"/>
    </row>
  </sheetData>
  <mergeCells count="8">
    <mergeCell ref="A1:J1"/>
    <mergeCell ref="D3:D5"/>
    <mergeCell ref="E3:F4"/>
    <mergeCell ref="G3:H4"/>
    <mergeCell ref="I3:J4"/>
    <mergeCell ref="A3:A5"/>
    <mergeCell ref="B3:B5"/>
    <mergeCell ref="C3:C5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Поманина</dc:creator>
  <cp:lastModifiedBy>Кабанова</cp:lastModifiedBy>
  <cp:lastPrinted>2019-11-28T12:31:09Z</cp:lastPrinted>
  <dcterms:created xsi:type="dcterms:W3CDTF">2019-11-28T11:23:35Z</dcterms:created>
  <dcterms:modified xsi:type="dcterms:W3CDTF">2019-11-29T08:36:02Z</dcterms:modified>
</cp:coreProperties>
</file>