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ATERINA\Desktop\2017-2018\бюджет 2019-2021\на сайт\"/>
    </mc:Choice>
  </mc:AlternateContent>
  <bookViews>
    <workbookView xWindow="0" yWindow="0" windowWidth="23040" windowHeight="86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K70" i="1"/>
  <c r="K69" i="1"/>
  <c r="K63" i="1"/>
  <c r="K49" i="1"/>
  <c r="K34" i="1"/>
  <c r="K29" i="1"/>
  <c r="J73" i="1"/>
  <c r="J68" i="1"/>
  <c r="J64" i="1"/>
  <c r="J62" i="1"/>
  <c r="J61" i="1"/>
  <c r="J60" i="1"/>
  <c r="J59" i="1"/>
  <c r="J58" i="1"/>
  <c r="K58" i="1" s="1"/>
  <c r="J57" i="1"/>
  <c r="J56" i="1"/>
  <c r="K56" i="1" s="1"/>
  <c r="J55" i="1"/>
  <c r="J54" i="1"/>
  <c r="J52" i="1"/>
  <c r="J51" i="1"/>
  <c r="J50" i="1"/>
  <c r="J48" i="1"/>
  <c r="J47" i="1"/>
  <c r="K47" i="1" s="1"/>
  <c r="J46" i="1"/>
  <c r="J44" i="1"/>
  <c r="J43" i="1"/>
  <c r="J42" i="1"/>
  <c r="J41" i="1"/>
  <c r="J39" i="1"/>
  <c r="J38" i="1"/>
  <c r="J37" i="1"/>
  <c r="J36" i="1"/>
  <c r="J35" i="1"/>
  <c r="J33" i="1"/>
  <c r="J31" i="1"/>
  <c r="J30" i="1"/>
  <c r="J28" i="1"/>
  <c r="J27" i="1"/>
  <c r="J25" i="1"/>
  <c r="J24" i="1"/>
  <c r="J23" i="1"/>
  <c r="J22" i="1"/>
  <c r="J20" i="1"/>
  <c r="J19" i="1"/>
  <c r="J18" i="1"/>
  <c r="J17" i="1"/>
  <c r="J16" i="1"/>
  <c r="J14" i="1"/>
  <c r="J13" i="1"/>
  <c r="J12" i="1"/>
  <c r="K68" i="1"/>
  <c r="K64" i="1"/>
  <c r="K62" i="1"/>
  <c r="K61" i="1"/>
  <c r="K60" i="1"/>
  <c r="K59" i="1"/>
  <c r="K57" i="1"/>
  <c r="K54" i="1"/>
  <c r="K52" i="1"/>
  <c r="K51" i="1"/>
  <c r="K50" i="1"/>
  <c r="K48" i="1"/>
  <c r="K46" i="1"/>
  <c r="K44" i="1"/>
  <c r="K43" i="1"/>
  <c r="K42" i="1"/>
  <c r="K41" i="1"/>
  <c r="K39" i="1"/>
  <c r="K38" i="1"/>
  <c r="K37" i="1"/>
  <c r="K35" i="1"/>
  <c r="K31" i="1"/>
  <c r="K30" i="1"/>
  <c r="K28" i="1"/>
  <c r="K27" i="1"/>
  <c r="K25" i="1"/>
  <c r="K24" i="1"/>
  <c r="K23" i="1"/>
  <c r="K22" i="1"/>
  <c r="K20" i="1"/>
  <c r="K19" i="1"/>
  <c r="K18" i="1"/>
  <c r="K17" i="1"/>
  <c r="K16" i="1"/>
  <c r="K14" i="1"/>
  <c r="K13" i="1"/>
  <c r="K12" i="1"/>
  <c r="K11" i="1"/>
  <c r="J11" i="1"/>
  <c r="J72" i="1"/>
  <c r="J71" i="1"/>
  <c r="J70" i="1"/>
  <c r="J69" i="1"/>
  <c r="J63" i="1"/>
  <c r="J49" i="1"/>
  <c r="J40" i="1"/>
  <c r="J34" i="1"/>
  <c r="J32" i="1"/>
  <c r="J15" i="1"/>
  <c r="I72" i="1"/>
  <c r="I67" i="1"/>
  <c r="I66" i="1" s="1"/>
  <c r="I65" i="1" s="1"/>
  <c r="K65" i="1" s="1"/>
  <c r="I63" i="1"/>
  <c r="I53" i="1"/>
  <c r="K53" i="1" s="1"/>
  <c r="I49" i="1"/>
  <c r="I45" i="1"/>
  <c r="K45" i="1" s="1"/>
  <c r="I41" i="1"/>
  <c r="I40" i="1"/>
  <c r="I34" i="1"/>
  <c r="I32" i="1"/>
  <c r="I29" i="1"/>
  <c r="J29" i="1" s="1"/>
  <c r="I26" i="1"/>
  <c r="K26" i="1" s="1"/>
  <c r="I21" i="1"/>
  <c r="K21" i="1" s="1"/>
  <c r="I16" i="1"/>
  <c r="I15" i="1" s="1"/>
  <c r="I10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G11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0" i="1"/>
  <c r="F10" i="1"/>
  <c r="F72" i="1"/>
  <c r="F67" i="1"/>
  <c r="F66" i="1" s="1"/>
  <c r="F65" i="1" s="1"/>
  <c r="F63" i="1"/>
  <c r="F53" i="1"/>
  <c r="F49" i="1"/>
  <c r="F45" i="1"/>
  <c r="F41" i="1"/>
  <c r="F40" i="1"/>
  <c r="F32" i="1"/>
  <c r="F34" i="1"/>
  <c r="F29" i="1"/>
  <c r="F26" i="1"/>
  <c r="F21" i="1"/>
  <c r="H21" i="1" s="1"/>
  <c r="F15" i="1"/>
  <c r="F16" i="1"/>
  <c r="D73" i="1"/>
  <c r="C72" i="1"/>
  <c r="B72" i="1"/>
  <c r="D71" i="1"/>
  <c r="E71" i="1" s="1"/>
  <c r="D70" i="1"/>
  <c r="E70" i="1" s="1"/>
  <c r="D69" i="1"/>
  <c r="E69" i="1" s="1"/>
  <c r="D68" i="1"/>
  <c r="E68" i="1" s="1"/>
  <c r="C67" i="1"/>
  <c r="C66" i="1" s="1"/>
  <c r="B67" i="1"/>
  <c r="B66" i="1" s="1"/>
  <c r="B65" i="1" s="1"/>
  <c r="D64" i="1"/>
  <c r="E64" i="1" s="1"/>
  <c r="C63" i="1"/>
  <c r="D63" i="1" s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D55" i="1"/>
  <c r="D54" i="1"/>
  <c r="E54" i="1" s="1"/>
  <c r="C53" i="1"/>
  <c r="B53" i="1"/>
  <c r="D51" i="1"/>
  <c r="E51" i="1" s="1"/>
  <c r="D50" i="1"/>
  <c r="C49" i="1"/>
  <c r="B49" i="1"/>
  <c r="D48" i="1"/>
  <c r="E48" i="1" s="1"/>
  <c r="D47" i="1"/>
  <c r="E47" i="1" s="1"/>
  <c r="D46" i="1"/>
  <c r="E46" i="1" s="1"/>
  <c r="C45" i="1"/>
  <c r="B45" i="1"/>
  <c r="D44" i="1"/>
  <c r="E44" i="1" s="1"/>
  <c r="D43" i="1"/>
  <c r="E43" i="1" s="1"/>
  <c r="D42" i="1"/>
  <c r="E42" i="1" s="1"/>
  <c r="C41" i="1"/>
  <c r="B41" i="1"/>
  <c r="B40" i="1" s="1"/>
  <c r="C40" i="1"/>
  <c r="D39" i="1"/>
  <c r="E39" i="1" s="1"/>
  <c r="D38" i="1"/>
  <c r="D37" i="1"/>
  <c r="E37" i="1" s="1"/>
  <c r="D36" i="1"/>
  <c r="D35" i="1"/>
  <c r="E35" i="1" s="1"/>
  <c r="C34" i="1"/>
  <c r="B34" i="1"/>
  <c r="D33" i="1"/>
  <c r="C32" i="1"/>
  <c r="D32" i="1" s="1"/>
  <c r="D31" i="1"/>
  <c r="E31" i="1" s="1"/>
  <c r="D30" i="1"/>
  <c r="E30" i="1" s="1"/>
  <c r="C29" i="1"/>
  <c r="B29" i="1"/>
  <c r="D28" i="1"/>
  <c r="E28" i="1" s="1"/>
  <c r="D27" i="1"/>
  <c r="E27" i="1" s="1"/>
  <c r="C26" i="1"/>
  <c r="B26" i="1"/>
  <c r="D25" i="1"/>
  <c r="E25" i="1" s="1"/>
  <c r="D24" i="1"/>
  <c r="E24" i="1" s="1"/>
  <c r="D23" i="1"/>
  <c r="E23" i="1" s="1"/>
  <c r="E22" i="1"/>
  <c r="D22" i="1"/>
  <c r="C21" i="1"/>
  <c r="D21" i="1" s="1"/>
  <c r="E21" i="1" s="1"/>
  <c r="B21" i="1"/>
  <c r="D20" i="1"/>
  <c r="E20" i="1" s="1"/>
  <c r="D19" i="1"/>
  <c r="E19" i="1" s="1"/>
  <c r="D18" i="1"/>
  <c r="E18" i="1" s="1"/>
  <c r="D17" i="1"/>
  <c r="E17" i="1" s="1"/>
  <c r="C16" i="1"/>
  <c r="B16" i="1"/>
  <c r="B15" i="1" s="1"/>
  <c r="C15" i="1"/>
  <c r="D14" i="1"/>
  <c r="D13" i="1"/>
  <c r="D12" i="1"/>
  <c r="D11" i="1"/>
  <c r="E11" i="1" s="1"/>
  <c r="C10" i="1"/>
  <c r="B10" i="1"/>
  <c r="J65" i="1" l="1"/>
  <c r="J67" i="1"/>
  <c r="K67" i="1"/>
  <c r="J66" i="1"/>
  <c r="K66" i="1"/>
  <c r="J53" i="1"/>
  <c r="J45" i="1"/>
  <c r="I9" i="1"/>
  <c r="I74" i="1" s="1"/>
  <c r="J74" i="1" s="1"/>
  <c r="J26" i="1"/>
  <c r="G21" i="1"/>
  <c r="J21" i="1"/>
  <c r="J9" i="1"/>
  <c r="K10" i="1"/>
  <c r="J10" i="1"/>
  <c r="F9" i="1"/>
  <c r="D29" i="1"/>
  <c r="E29" i="1" s="1"/>
  <c r="B9" i="1"/>
  <c r="B74" i="1" s="1"/>
  <c r="D49" i="1"/>
  <c r="E49" i="1" s="1"/>
  <c r="D53" i="1"/>
  <c r="E53" i="1" s="1"/>
  <c r="D66" i="1"/>
  <c r="E66" i="1" s="1"/>
  <c r="C65" i="1"/>
  <c r="D15" i="1"/>
  <c r="E15" i="1" s="1"/>
  <c r="D40" i="1"/>
  <c r="E40" i="1" s="1"/>
  <c r="D16" i="1"/>
  <c r="E16" i="1" s="1"/>
  <c r="D26" i="1"/>
  <c r="E26" i="1" s="1"/>
  <c r="D34" i="1"/>
  <c r="E34" i="1" s="1"/>
  <c r="D41" i="1"/>
  <c r="E41" i="1" s="1"/>
  <c r="D45" i="1"/>
  <c r="E45" i="1" s="1"/>
  <c r="D67" i="1"/>
  <c r="E67" i="1" s="1"/>
  <c r="C9" i="1"/>
  <c r="D10" i="1"/>
  <c r="E10" i="1" s="1"/>
  <c r="D72" i="1"/>
  <c r="D9" i="1"/>
  <c r="E9" i="1" s="1"/>
  <c r="K9" i="1" l="1"/>
  <c r="F74" i="1"/>
  <c r="H9" i="1"/>
  <c r="G9" i="1"/>
  <c r="D65" i="1"/>
  <c r="E65" i="1" s="1"/>
  <c r="C74" i="1"/>
  <c r="H74" i="1" l="1"/>
  <c r="G74" i="1"/>
  <c r="D74" i="1"/>
  <c r="E74" i="1" s="1"/>
</calcChain>
</file>

<file path=xl/sharedStrings.xml><?xml version="1.0" encoding="utf-8"?>
<sst xmlns="http://schemas.openxmlformats.org/spreadsheetml/2006/main" count="87" uniqueCount="80">
  <si>
    <t>тыс.руб.</t>
  </si>
  <si>
    <t>Наименование</t>
  </si>
  <si>
    <t>Бюджет на 2018 год</t>
  </si>
  <si>
    <t>Проект бюджета на 2019 год</t>
  </si>
  <si>
    <t>Отклонение проекта бюджета на 2019 год</t>
  </si>
  <si>
    <t>Ожидаемое исполнение</t>
  </si>
  <si>
    <t>от ожидаемого исполнения за 2018 год</t>
  </si>
  <si>
    <t>(+, -) 
тыс. руб.</t>
  </si>
  <si>
    <t>%</t>
  </si>
  <si>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</si>
  <si>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</si>
  <si>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</si>
  <si>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</si>
  <si>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</si>
  <si>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</si>
  <si>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</si>
  <si>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 xml:space="preserve">Акцизы по подакцизным товарам (продукции), производимым на территории Российской Федерации </t>
  </si>
  <si>
    <t xml:space="preserve">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</si>
  <si>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 Доходы от уплаты акцизов на моторные масла для дизельных и  (или) 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</si>
  <si>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  Доходы от уплаты  акцизов  на  автомобильный 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</si>
  <si>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</si>
  <si>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</si>
  <si>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</si>
  <si>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</si>
  <si>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</si>
  <si>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</si>
  <si>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</si>
  <si>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</si>
  <si>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</si>
  <si>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</si>
  <si>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</si>
  <si>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</si>
  <si>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</si>
  <si>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</si>
  <si>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</si>
  <si>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</si>
  <si>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</si>
  <si>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</si>
  <si>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 в аренду имущества, составляющего государственную (муниципальную) казну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</si>
  <si>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</si>
  <si>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</si>
  <si>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</si>
  <si>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Плата за выбросы загрязняющих веществ в атмосферный воздух стационарными объектами 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</si>
  <si>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</si>
  <si>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</si>
  <si>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</si>
  <si>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</si>
  <si>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Доходы, поступающие в порядке возмещения расходов, понесенных в связи с эксплуатацией имущества</t>
  </si>
  <si>
    <t>Прочие 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</si>
  <si>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</si>
  <si>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</si>
  <si>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</si>
  <si>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</si>
  <si>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</si>
  <si>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законодательства о налогах и сборах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</si>
  <si>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</si>
  <si>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</si>
  <si>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</si>
  <si>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</si>
  <si>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</si>
  <si>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Денежные взыскания (штрафы) за правонарушения в области дорожного движения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</si>
  <si>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</si>
  <si>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</si>
  <si>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</si>
  <si>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</si>
  <si>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</si>
  <si>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</si>
  <si>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</si>
  <si>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</si>
  <si>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</si>
  <si>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</si>
  <si>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</si>
  <si>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</si>
  <si>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ВСЕГО ДОХОДОВ</t>
  </si>
  <si>
    <t>`</t>
  </si>
  <si>
    <t>Отклонение проекта бюджета на 2020 год</t>
  </si>
  <si>
    <t>Проект бюджета на 2020 год</t>
  </si>
  <si>
    <t>Проект бюджета на 2021 год</t>
  </si>
  <si>
    <t>Отклонение проекта бюджета на 2021 год</t>
  </si>
  <si>
    <t>Сведения о прогнозируемых поступлений по видам доходов бюджета городскогот округа Серебряные Пруды Московской области на 2019 -2021 годы в сравнении с ожидаемым исполнением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</si>
</sst>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b/>
      <sz val="13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3"/>
      <color indexed="10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u/>
      <sz val="10"/>
      <color indexed="12"/>
      <name val="Arial Cyr"/>
      <charset val="204"/>
    </font>
    <font>
      <b/>
      <sz val="10"/>
      <name val="Times New Roman Cyr"/>
      <charset val="204"/>
    </font>
    <font>
      <b/>
      <sz val="10"/>
      <color indexed="10"/>
      <name val="Times New Roman CYR"/>
      <family val="1"/>
      <charset val="204"/>
    </font>
    <font>
      <b/>
      <sz val="10"/>
      <color indexed="10"/>
      <name val="Times New Roman CYR"/>
      <charset val="204"/>
    </font>
    <font>
      <sz val="10"/>
      <color indexed="10"/>
      <name val="Times New Roman CYR"/>
      <charset val="204"/>
    </font>
    <font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sz val="11"/>
      <color indexed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wrapText="1"/>
    </xf>
    <xf numFmtId="4" fontId="11" fillId="0" borderId="0" xfId="0" applyNumberFormat="1" applyFont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4" fontId="12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wrapText="1"/>
    </xf>
    <xf numFmtId="4" fontId="4" fillId="0" borderId="0" xfId="0" applyNumberFormat="1" applyFont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center" wrapText="1"/>
    </xf>
    <xf numFmtId="4" fontId="13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4" fontId="6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164" fontId="18" fillId="2" borderId="6" xfId="0" applyNumberFormat="1" applyFont="1" applyFill="1" applyBorder="1" applyAlignment="1">
      <alignment wrapText="1"/>
    </xf>
    <xf numFmtId="4" fontId="18" fillId="2" borderId="6" xfId="0" applyNumberFormat="1" applyFont="1" applyFill="1" applyBorder="1" applyAlignment="1">
      <alignment horizont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6" fillId="0" borderId="6" xfId="0" applyFont="1" applyBorder="1" applyAlignment="1">
      <alignment horizontal="justify" vertical="top" wrapText="1"/>
    </xf>
    <xf numFmtId="4" fontId="19" fillId="0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 applyProtection="1">
      <alignment wrapText="1"/>
    </xf>
    <xf numFmtId="0" fontId="16" fillId="0" borderId="6" xfId="1" applyFont="1" applyBorder="1" applyAlignment="1" applyProtection="1">
      <alignment horizontal="left" vertical="distributed"/>
    </xf>
    <xf numFmtId="4" fontId="18" fillId="2" borderId="2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wrapText="1"/>
    </xf>
    <xf numFmtId="4" fontId="17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left" vertical="center" wrapText="1"/>
    </xf>
    <xf numFmtId="4" fontId="17" fillId="0" borderId="6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wrapText="1"/>
    </xf>
    <xf numFmtId="4" fontId="20" fillId="2" borderId="6" xfId="0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wrapText="1"/>
    </xf>
    <xf numFmtId="164" fontId="16" fillId="0" borderId="6" xfId="0" applyNumberFormat="1" applyFont="1" applyFill="1" applyBorder="1" applyAlignment="1">
      <alignment wrapText="1"/>
    </xf>
    <xf numFmtId="0" fontId="15" fillId="2" borderId="3" xfId="0" applyFont="1" applyFill="1" applyBorder="1" applyAlignment="1">
      <alignment horizontal="justify" vertical="top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wrapText="1"/>
    </xf>
    <xf numFmtId="0" fontId="16" fillId="0" borderId="3" xfId="0" applyFont="1" applyBorder="1" applyAlignment="1">
      <alignment horizontal="justify" vertical="top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15" fillId="2" borderId="6" xfId="0" applyFont="1" applyFill="1" applyBorder="1" applyAlignment="1">
      <alignment horizontal="justify" vertical="top" wrapText="1"/>
    </xf>
    <xf numFmtId="0" fontId="16" fillId="0" borderId="6" xfId="0" applyFont="1" applyBorder="1" applyAlignment="1">
      <alignment horizontal="left" wrapText="1"/>
    </xf>
    <xf numFmtId="4" fontId="17" fillId="0" borderId="6" xfId="0" applyNumberFormat="1" applyFont="1" applyBorder="1" applyAlignment="1">
      <alignment horizontal="center" wrapText="1"/>
    </xf>
    <xf numFmtId="0" fontId="16" fillId="0" borderId="6" xfId="1" applyFont="1" applyBorder="1" applyAlignment="1" applyProtection="1">
      <alignment horizontal="justify" vertical="top" wrapText="1"/>
    </xf>
    <xf numFmtId="3" fontId="16" fillId="0" borderId="0" xfId="0" applyNumberFormat="1" applyFont="1" applyAlignment="1">
      <alignment horizontal="center" vertical="center" wrapText="1"/>
    </xf>
    <xf numFmtId="164" fontId="19" fillId="0" borderId="6" xfId="0" applyNumberFormat="1" applyFont="1" applyFill="1" applyBorder="1" applyAlignment="1">
      <alignment wrapText="1"/>
    </xf>
    <xf numFmtId="3" fontId="18" fillId="0" borderId="0" xfId="0" applyNumberFormat="1" applyFont="1" applyFill="1" applyAlignment="1">
      <alignment horizontal="center" vertical="center" wrapText="1"/>
    </xf>
    <xf numFmtId="49" fontId="16" fillId="0" borderId="6" xfId="0" applyNumberFormat="1" applyFont="1" applyBorder="1" applyAlignment="1">
      <alignment horizontal="left" wrapText="1"/>
    </xf>
    <xf numFmtId="3" fontId="19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6" xfId="0" applyFont="1" applyFill="1" applyBorder="1" applyAlignment="1">
      <alignment horizontal="left" vertical="top" wrapText="1"/>
    </xf>
    <xf numFmtId="3" fontId="21" fillId="0" borderId="0" xfId="0" applyNumberFormat="1" applyFont="1" applyAlignment="1">
      <alignment horizontal="center" vertical="center" wrapText="1"/>
    </xf>
    <xf numFmtId="0" fontId="16" fillId="0" borderId="6" xfId="0" applyFont="1" applyBorder="1" applyAlignment="1">
      <alignment wrapText="1"/>
    </xf>
    <xf numFmtId="0" fontId="18" fillId="2" borderId="6" xfId="0" applyFont="1" applyFill="1" applyBorder="1" applyAlignment="1"/>
    <xf numFmtId="4" fontId="17" fillId="0" borderId="6" xfId="0" applyNumberFormat="1" applyFont="1" applyFill="1" applyBorder="1" applyAlignment="1">
      <alignment horizontal="center" wrapText="1"/>
    </xf>
    <xf numFmtId="4" fontId="19" fillId="0" borderId="6" xfId="0" applyNumberFormat="1" applyFont="1" applyBorder="1" applyAlignment="1">
      <alignment horizontal="center" vertical="center" wrapText="1"/>
    </xf>
    <xf numFmtId="3" fontId="17" fillId="3" borderId="0" xfId="0" applyNumberFormat="1" applyFont="1" applyFill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4" fontId="16" fillId="3" borderId="6" xfId="0" applyNumberFormat="1" applyFont="1" applyFill="1" applyBorder="1" applyAlignment="1">
      <alignment horizontal="center" vertical="center" wrapText="1"/>
    </xf>
    <xf numFmtId="4" fontId="17" fillId="3" borderId="2" xfId="0" applyNumberFormat="1" applyFont="1" applyFill="1" applyBorder="1" applyAlignment="1">
      <alignment horizont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wrapText="1"/>
    </xf>
    <xf numFmtId="4" fontId="16" fillId="3" borderId="5" xfId="0" applyNumberFormat="1" applyFont="1" applyFill="1" applyBorder="1" applyAlignment="1">
      <alignment horizontal="center" vertical="center" wrapText="1"/>
    </xf>
    <xf numFmtId="3" fontId="17" fillId="3" borderId="6" xfId="0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Alignment="1">
      <alignment horizontal="center" vertical="center" wrapText="1"/>
    </xf>
    <xf numFmtId="4" fontId="18" fillId="4" borderId="6" xfId="0" applyNumberFormat="1" applyFont="1" applyFill="1" applyBorder="1" applyAlignment="1">
      <alignment horizontal="center" vertical="center" wrapText="1"/>
    </xf>
    <xf numFmtId="3" fontId="18" fillId="3" borderId="6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Border="1" applyAlignment="1">
      <alignment horizontal="left" vertical="top" wrapText="1"/>
    </xf>
    <xf numFmtId="3" fontId="3" fillId="0" borderId="0" xfId="0" applyNumberFormat="1" applyFont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6C6305F6D5F00AFB386A5ADB1C2CDFFF9BCC10EB4B1CA0FD4A8EC3E095FF86B07B797456577F303C6330I" TargetMode="External"/><Relationship Id="rId2" Type="http://schemas.openxmlformats.org/officeDocument/2006/relationships/hyperlink" Target="consultantplus://offline/ref=6C6305F6D5F00AFB386A5ADB1C2CDFFF9BCC10EB4B1CA0FD4A8EC3E095FF86B07B797454577F633DI" TargetMode="External"/><Relationship Id="rId1" Type="http://schemas.openxmlformats.org/officeDocument/2006/relationships/hyperlink" Target="consultantplus://offline/ref=E0DD796041A3F4FC371F2B1968537F5AA5041C52E34D19A53A8D5C243047CD1C2DDAE7240E17FBb2a1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791"/>
  <sheetViews>
    <sheetView tabSelected="1" zoomScaleNormal="100" workbookViewId="0">
      <selection activeCell="A2" sqref="A2:L2"/>
    </sheetView>
  </sheetViews>
  <sheetFormatPr defaultColWidth="9.140625" defaultRowHeight="12.75" x14ac:dyDescent="0.25"/>
  <cols>
    <col min="1" max="1" width="44.5703125" style="2" customWidth="1"/>
    <col min="2" max="2" width="14" style="3" customWidth="1"/>
    <col min="3" max="3" width="14.7109375" style="3" customWidth="1"/>
    <col min="4" max="4" width="13.42578125" style="3" customWidth="1"/>
    <col min="5" max="5" width="11.42578125" style="4" customWidth="1"/>
    <col min="6" max="6" width="13" style="1" customWidth="1"/>
    <col min="7" max="7" width="13.85546875" style="1" customWidth="1"/>
    <col min="8" max="8" width="11.7109375" style="1" customWidth="1"/>
    <col min="9" max="9" width="13.5703125" style="1" customWidth="1"/>
    <col min="10" max="10" width="13.140625" style="1" customWidth="1"/>
    <col min="11" max="11" width="12.7109375" style="1" customWidth="1"/>
    <col min="12" max="252" width="9.140625" style="1"/>
    <col min="253" max="253" width="44.5703125" style="1" customWidth="1"/>
    <col min="254" max="254" width="14.7109375" style="1" customWidth="1"/>
    <col min="255" max="256" width="14" style="1" customWidth="1"/>
    <col min="257" max="257" width="14.7109375" style="1" customWidth="1"/>
    <col min="258" max="258" width="16.7109375" style="1" customWidth="1"/>
    <col min="259" max="259" width="12.5703125" style="1" customWidth="1"/>
    <col min="260" max="260" width="13.42578125" style="1" customWidth="1"/>
    <col min="261" max="261" width="11.42578125" style="1" customWidth="1"/>
    <col min="262" max="262" width="11" style="1" bestFit="1" customWidth="1"/>
    <col min="263" max="263" width="12.85546875" style="1" bestFit="1" customWidth="1"/>
    <col min="264" max="508" width="9.140625" style="1"/>
    <col min="509" max="509" width="44.5703125" style="1" customWidth="1"/>
    <col min="510" max="510" width="14.7109375" style="1" customWidth="1"/>
    <col min="511" max="512" width="14" style="1" customWidth="1"/>
    <col min="513" max="513" width="14.7109375" style="1" customWidth="1"/>
    <col min="514" max="514" width="16.7109375" style="1" customWidth="1"/>
    <col min="515" max="515" width="12.5703125" style="1" customWidth="1"/>
    <col min="516" max="516" width="13.42578125" style="1" customWidth="1"/>
    <col min="517" max="517" width="11.42578125" style="1" customWidth="1"/>
    <col min="518" max="518" width="11" style="1" bestFit="1" customWidth="1"/>
    <col min="519" max="519" width="12.85546875" style="1" bestFit="1" customWidth="1"/>
    <col min="520" max="764" width="9.140625" style="1"/>
    <col min="765" max="765" width="44.5703125" style="1" customWidth="1"/>
    <col min="766" max="766" width="14.7109375" style="1" customWidth="1"/>
    <col min="767" max="768" width="14" style="1" customWidth="1"/>
    <col min="769" max="769" width="14.7109375" style="1" customWidth="1"/>
    <col min="770" max="770" width="16.7109375" style="1" customWidth="1"/>
    <col min="771" max="771" width="12.5703125" style="1" customWidth="1"/>
    <col min="772" max="772" width="13.42578125" style="1" customWidth="1"/>
    <col min="773" max="773" width="11.42578125" style="1" customWidth="1"/>
    <col min="774" max="774" width="11" style="1" bestFit="1" customWidth="1"/>
    <col min="775" max="775" width="12.85546875" style="1" bestFit="1" customWidth="1"/>
    <col min="776" max="1020" width="9.140625" style="1"/>
    <col min="1021" max="1021" width="44.5703125" style="1" customWidth="1"/>
    <col min="1022" max="1022" width="14.7109375" style="1" customWidth="1"/>
    <col min="1023" max="1024" width="14" style="1" customWidth="1"/>
    <col min="1025" max="1025" width="14.7109375" style="1" customWidth="1"/>
    <col min="1026" max="1026" width="16.7109375" style="1" customWidth="1"/>
    <col min="1027" max="1027" width="12.5703125" style="1" customWidth="1"/>
    <col min="1028" max="1028" width="13.42578125" style="1" customWidth="1"/>
    <col min="1029" max="1029" width="11.42578125" style="1" customWidth="1"/>
    <col min="1030" max="1030" width="11" style="1" bestFit="1" customWidth="1"/>
    <col min="1031" max="1031" width="12.85546875" style="1" bestFit="1" customWidth="1"/>
    <col min="1032" max="1276" width="9.140625" style="1"/>
    <col min="1277" max="1277" width="44.5703125" style="1" customWidth="1"/>
    <col min="1278" max="1278" width="14.7109375" style="1" customWidth="1"/>
    <col min="1279" max="1280" width="14" style="1" customWidth="1"/>
    <col min="1281" max="1281" width="14.7109375" style="1" customWidth="1"/>
    <col min="1282" max="1282" width="16.7109375" style="1" customWidth="1"/>
    <col min="1283" max="1283" width="12.5703125" style="1" customWidth="1"/>
    <col min="1284" max="1284" width="13.42578125" style="1" customWidth="1"/>
    <col min="1285" max="1285" width="11.42578125" style="1" customWidth="1"/>
    <col min="1286" max="1286" width="11" style="1" bestFit="1" customWidth="1"/>
    <col min="1287" max="1287" width="12.85546875" style="1" bestFit="1" customWidth="1"/>
    <col min="1288" max="1532" width="9.140625" style="1"/>
    <col min="1533" max="1533" width="44.5703125" style="1" customWidth="1"/>
    <col min="1534" max="1534" width="14.7109375" style="1" customWidth="1"/>
    <col min="1535" max="1536" width="14" style="1" customWidth="1"/>
    <col min="1537" max="1537" width="14.7109375" style="1" customWidth="1"/>
    <col min="1538" max="1538" width="16.7109375" style="1" customWidth="1"/>
    <col min="1539" max="1539" width="12.5703125" style="1" customWidth="1"/>
    <col min="1540" max="1540" width="13.42578125" style="1" customWidth="1"/>
    <col min="1541" max="1541" width="11.42578125" style="1" customWidth="1"/>
    <col min="1542" max="1542" width="11" style="1" bestFit="1" customWidth="1"/>
    <col min="1543" max="1543" width="12.85546875" style="1" bestFit="1" customWidth="1"/>
    <col min="1544" max="1788" width="9.140625" style="1"/>
    <col min="1789" max="1789" width="44.5703125" style="1" customWidth="1"/>
    <col min="1790" max="1790" width="14.7109375" style="1" customWidth="1"/>
    <col min="1791" max="1792" width="14" style="1" customWidth="1"/>
    <col min="1793" max="1793" width="14.7109375" style="1" customWidth="1"/>
    <col min="1794" max="1794" width="16.7109375" style="1" customWidth="1"/>
    <col min="1795" max="1795" width="12.5703125" style="1" customWidth="1"/>
    <col min="1796" max="1796" width="13.42578125" style="1" customWidth="1"/>
    <col min="1797" max="1797" width="11.42578125" style="1" customWidth="1"/>
    <col min="1798" max="1798" width="11" style="1" bestFit="1" customWidth="1"/>
    <col min="1799" max="1799" width="12.85546875" style="1" bestFit="1" customWidth="1"/>
    <col min="1800" max="2044" width="9.140625" style="1"/>
    <col min="2045" max="2045" width="44.5703125" style="1" customWidth="1"/>
    <col min="2046" max="2046" width="14.7109375" style="1" customWidth="1"/>
    <col min="2047" max="2048" width="14" style="1" customWidth="1"/>
    <col min="2049" max="2049" width="14.7109375" style="1" customWidth="1"/>
    <col min="2050" max="2050" width="16.7109375" style="1" customWidth="1"/>
    <col min="2051" max="2051" width="12.5703125" style="1" customWidth="1"/>
    <col min="2052" max="2052" width="13.42578125" style="1" customWidth="1"/>
    <col min="2053" max="2053" width="11.42578125" style="1" customWidth="1"/>
    <col min="2054" max="2054" width="11" style="1" bestFit="1" customWidth="1"/>
    <col min="2055" max="2055" width="12.85546875" style="1" bestFit="1" customWidth="1"/>
    <col min="2056" max="2300" width="9.140625" style="1"/>
    <col min="2301" max="2301" width="44.5703125" style="1" customWidth="1"/>
    <col min="2302" max="2302" width="14.7109375" style="1" customWidth="1"/>
    <col min="2303" max="2304" width="14" style="1" customWidth="1"/>
    <col min="2305" max="2305" width="14.7109375" style="1" customWidth="1"/>
    <col min="2306" max="2306" width="16.7109375" style="1" customWidth="1"/>
    <col min="2307" max="2307" width="12.5703125" style="1" customWidth="1"/>
    <col min="2308" max="2308" width="13.42578125" style="1" customWidth="1"/>
    <col min="2309" max="2309" width="11.42578125" style="1" customWidth="1"/>
    <col min="2310" max="2310" width="11" style="1" bestFit="1" customWidth="1"/>
    <col min="2311" max="2311" width="12.85546875" style="1" bestFit="1" customWidth="1"/>
    <col min="2312" max="2556" width="9.140625" style="1"/>
    <col min="2557" max="2557" width="44.5703125" style="1" customWidth="1"/>
    <col min="2558" max="2558" width="14.7109375" style="1" customWidth="1"/>
    <col min="2559" max="2560" width="14" style="1" customWidth="1"/>
    <col min="2561" max="2561" width="14.7109375" style="1" customWidth="1"/>
    <col min="2562" max="2562" width="16.7109375" style="1" customWidth="1"/>
    <col min="2563" max="2563" width="12.5703125" style="1" customWidth="1"/>
    <col min="2564" max="2564" width="13.42578125" style="1" customWidth="1"/>
    <col min="2565" max="2565" width="11.42578125" style="1" customWidth="1"/>
    <col min="2566" max="2566" width="11" style="1" bestFit="1" customWidth="1"/>
    <col min="2567" max="2567" width="12.85546875" style="1" bestFit="1" customWidth="1"/>
    <col min="2568" max="2812" width="9.140625" style="1"/>
    <col min="2813" max="2813" width="44.5703125" style="1" customWidth="1"/>
    <col min="2814" max="2814" width="14.7109375" style="1" customWidth="1"/>
    <col min="2815" max="2816" width="14" style="1" customWidth="1"/>
    <col min="2817" max="2817" width="14.7109375" style="1" customWidth="1"/>
    <col min="2818" max="2818" width="16.7109375" style="1" customWidth="1"/>
    <col min="2819" max="2819" width="12.5703125" style="1" customWidth="1"/>
    <col min="2820" max="2820" width="13.42578125" style="1" customWidth="1"/>
    <col min="2821" max="2821" width="11.42578125" style="1" customWidth="1"/>
    <col min="2822" max="2822" width="11" style="1" bestFit="1" customWidth="1"/>
    <col min="2823" max="2823" width="12.85546875" style="1" bestFit="1" customWidth="1"/>
    <col min="2824" max="3068" width="9.140625" style="1"/>
    <col min="3069" max="3069" width="44.5703125" style="1" customWidth="1"/>
    <col min="3070" max="3070" width="14.7109375" style="1" customWidth="1"/>
    <col min="3071" max="3072" width="14" style="1" customWidth="1"/>
    <col min="3073" max="3073" width="14.7109375" style="1" customWidth="1"/>
    <col min="3074" max="3074" width="16.7109375" style="1" customWidth="1"/>
    <col min="3075" max="3075" width="12.5703125" style="1" customWidth="1"/>
    <col min="3076" max="3076" width="13.42578125" style="1" customWidth="1"/>
    <col min="3077" max="3077" width="11.42578125" style="1" customWidth="1"/>
    <col min="3078" max="3078" width="11" style="1" bestFit="1" customWidth="1"/>
    <col min="3079" max="3079" width="12.85546875" style="1" bestFit="1" customWidth="1"/>
    <col min="3080" max="3324" width="9.140625" style="1"/>
    <col min="3325" max="3325" width="44.5703125" style="1" customWidth="1"/>
    <col min="3326" max="3326" width="14.7109375" style="1" customWidth="1"/>
    <col min="3327" max="3328" width="14" style="1" customWidth="1"/>
    <col min="3329" max="3329" width="14.7109375" style="1" customWidth="1"/>
    <col min="3330" max="3330" width="16.7109375" style="1" customWidth="1"/>
    <col min="3331" max="3331" width="12.5703125" style="1" customWidth="1"/>
    <col min="3332" max="3332" width="13.42578125" style="1" customWidth="1"/>
    <col min="3333" max="3333" width="11.42578125" style="1" customWidth="1"/>
    <col min="3334" max="3334" width="11" style="1" bestFit="1" customWidth="1"/>
    <col min="3335" max="3335" width="12.85546875" style="1" bestFit="1" customWidth="1"/>
    <col min="3336" max="3580" width="9.140625" style="1"/>
    <col min="3581" max="3581" width="44.5703125" style="1" customWidth="1"/>
    <col min="3582" max="3582" width="14.7109375" style="1" customWidth="1"/>
    <col min="3583" max="3584" width="14" style="1" customWidth="1"/>
    <col min="3585" max="3585" width="14.7109375" style="1" customWidth="1"/>
    <col min="3586" max="3586" width="16.7109375" style="1" customWidth="1"/>
    <col min="3587" max="3587" width="12.5703125" style="1" customWidth="1"/>
    <col min="3588" max="3588" width="13.42578125" style="1" customWidth="1"/>
    <col min="3589" max="3589" width="11.42578125" style="1" customWidth="1"/>
    <col min="3590" max="3590" width="11" style="1" bestFit="1" customWidth="1"/>
    <col min="3591" max="3591" width="12.85546875" style="1" bestFit="1" customWidth="1"/>
    <col min="3592" max="3836" width="9.140625" style="1"/>
    <col min="3837" max="3837" width="44.5703125" style="1" customWidth="1"/>
    <col min="3838" max="3838" width="14.7109375" style="1" customWidth="1"/>
    <col min="3839" max="3840" width="14" style="1" customWidth="1"/>
    <col min="3841" max="3841" width="14.7109375" style="1" customWidth="1"/>
    <col min="3842" max="3842" width="16.7109375" style="1" customWidth="1"/>
    <col min="3843" max="3843" width="12.5703125" style="1" customWidth="1"/>
    <col min="3844" max="3844" width="13.42578125" style="1" customWidth="1"/>
    <col min="3845" max="3845" width="11.42578125" style="1" customWidth="1"/>
    <col min="3846" max="3846" width="11" style="1" bestFit="1" customWidth="1"/>
    <col min="3847" max="3847" width="12.85546875" style="1" bestFit="1" customWidth="1"/>
    <col min="3848" max="4092" width="9.140625" style="1"/>
    <col min="4093" max="4093" width="44.5703125" style="1" customWidth="1"/>
    <col min="4094" max="4094" width="14.7109375" style="1" customWidth="1"/>
    <col min="4095" max="4096" width="14" style="1" customWidth="1"/>
    <col min="4097" max="4097" width="14.7109375" style="1" customWidth="1"/>
    <col min="4098" max="4098" width="16.7109375" style="1" customWidth="1"/>
    <col min="4099" max="4099" width="12.5703125" style="1" customWidth="1"/>
    <col min="4100" max="4100" width="13.42578125" style="1" customWidth="1"/>
    <col min="4101" max="4101" width="11.42578125" style="1" customWidth="1"/>
    <col min="4102" max="4102" width="11" style="1" bestFit="1" customWidth="1"/>
    <col min="4103" max="4103" width="12.85546875" style="1" bestFit="1" customWidth="1"/>
    <col min="4104" max="4348" width="9.140625" style="1"/>
    <col min="4349" max="4349" width="44.5703125" style="1" customWidth="1"/>
    <col min="4350" max="4350" width="14.7109375" style="1" customWidth="1"/>
    <col min="4351" max="4352" width="14" style="1" customWidth="1"/>
    <col min="4353" max="4353" width="14.7109375" style="1" customWidth="1"/>
    <col min="4354" max="4354" width="16.7109375" style="1" customWidth="1"/>
    <col min="4355" max="4355" width="12.5703125" style="1" customWidth="1"/>
    <col min="4356" max="4356" width="13.42578125" style="1" customWidth="1"/>
    <col min="4357" max="4357" width="11.42578125" style="1" customWidth="1"/>
    <col min="4358" max="4358" width="11" style="1" bestFit="1" customWidth="1"/>
    <col min="4359" max="4359" width="12.85546875" style="1" bestFit="1" customWidth="1"/>
    <col min="4360" max="4604" width="9.140625" style="1"/>
    <col min="4605" max="4605" width="44.5703125" style="1" customWidth="1"/>
    <col min="4606" max="4606" width="14.7109375" style="1" customWidth="1"/>
    <col min="4607" max="4608" width="14" style="1" customWidth="1"/>
    <col min="4609" max="4609" width="14.7109375" style="1" customWidth="1"/>
    <col min="4610" max="4610" width="16.7109375" style="1" customWidth="1"/>
    <col min="4611" max="4611" width="12.5703125" style="1" customWidth="1"/>
    <col min="4612" max="4612" width="13.42578125" style="1" customWidth="1"/>
    <col min="4613" max="4613" width="11.42578125" style="1" customWidth="1"/>
    <col min="4614" max="4614" width="11" style="1" bestFit="1" customWidth="1"/>
    <col min="4615" max="4615" width="12.85546875" style="1" bestFit="1" customWidth="1"/>
    <col min="4616" max="4860" width="9.140625" style="1"/>
    <col min="4861" max="4861" width="44.5703125" style="1" customWidth="1"/>
    <col min="4862" max="4862" width="14.7109375" style="1" customWidth="1"/>
    <col min="4863" max="4864" width="14" style="1" customWidth="1"/>
    <col min="4865" max="4865" width="14.7109375" style="1" customWidth="1"/>
    <col min="4866" max="4866" width="16.7109375" style="1" customWidth="1"/>
    <col min="4867" max="4867" width="12.5703125" style="1" customWidth="1"/>
    <col min="4868" max="4868" width="13.42578125" style="1" customWidth="1"/>
    <col min="4869" max="4869" width="11.42578125" style="1" customWidth="1"/>
    <col min="4870" max="4870" width="11" style="1" bestFit="1" customWidth="1"/>
    <col min="4871" max="4871" width="12.85546875" style="1" bestFit="1" customWidth="1"/>
    <col min="4872" max="5116" width="9.140625" style="1"/>
    <col min="5117" max="5117" width="44.5703125" style="1" customWidth="1"/>
    <col min="5118" max="5118" width="14.7109375" style="1" customWidth="1"/>
    <col min="5119" max="5120" width="14" style="1" customWidth="1"/>
    <col min="5121" max="5121" width="14.7109375" style="1" customWidth="1"/>
    <col min="5122" max="5122" width="16.7109375" style="1" customWidth="1"/>
    <col min="5123" max="5123" width="12.5703125" style="1" customWidth="1"/>
    <col min="5124" max="5124" width="13.42578125" style="1" customWidth="1"/>
    <col min="5125" max="5125" width="11.42578125" style="1" customWidth="1"/>
    <col min="5126" max="5126" width="11" style="1" bestFit="1" customWidth="1"/>
    <col min="5127" max="5127" width="12.85546875" style="1" bestFit="1" customWidth="1"/>
    <col min="5128" max="5372" width="9.140625" style="1"/>
    <col min="5373" max="5373" width="44.5703125" style="1" customWidth="1"/>
    <col min="5374" max="5374" width="14.7109375" style="1" customWidth="1"/>
    <col min="5375" max="5376" width="14" style="1" customWidth="1"/>
    <col min="5377" max="5377" width="14.7109375" style="1" customWidth="1"/>
    <col min="5378" max="5378" width="16.7109375" style="1" customWidth="1"/>
    <col min="5379" max="5379" width="12.5703125" style="1" customWidth="1"/>
    <col min="5380" max="5380" width="13.42578125" style="1" customWidth="1"/>
    <col min="5381" max="5381" width="11.42578125" style="1" customWidth="1"/>
    <col min="5382" max="5382" width="11" style="1" bestFit="1" customWidth="1"/>
    <col min="5383" max="5383" width="12.85546875" style="1" bestFit="1" customWidth="1"/>
    <col min="5384" max="5628" width="9.140625" style="1"/>
    <col min="5629" max="5629" width="44.5703125" style="1" customWidth="1"/>
    <col min="5630" max="5630" width="14.7109375" style="1" customWidth="1"/>
    <col min="5631" max="5632" width="14" style="1" customWidth="1"/>
    <col min="5633" max="5633" width="14.7109375" style="1" customWidth="1"/>
    <col min="5634" max="5634" width="16.7109375" style="1" customWidth="1"/>
    <col min="5635" max="5635" width="12.5703125" style="1" customWidth="1"/>
    <col min="5636" max="5636" width="13.42578125" style="1" customWidth="1"/>
    <col min="5637" max="5637" width="11.42578125" style="1" customWidth="1"/>
    <col min="5638" max="5638" width="11" style="1" bestFit="1" customWidth="1"/>
    <col min="5639" max="5639" width="12.85546875" style="1" bestFit="1" customWidth="1"/>
    <col min="5640" max="5884" width="9.140625" style="1"/>
    <col min="5885" max="5885" width="44.5703125" style="1" customWidth="1"/>
    <col min="5886" max="5886" width="14.7109375" style="1" customWidth="1"/>
    <col min="5887" max="5888" width="14" style="1" customWidth="1"/>
    <col min="5889" max="5889" width="14.7109375" style="1" customWidth="1"/>
    <col min="5890" max="5890" width="16.7109375" style="1" customWidth="1"/>
    <col min="5891" max="5891" width="12.5703125" style="1" customWidth="1"/>
    <col min="5892" max="5892" width="13.42578125" style="1" customWidth="1"/>
    <col min="5893" max="5893" width="11.42578125" style="1" customWidth="1"/>
    <col min="5894" max="5894" width="11" style="1" bestFit="1" customWidth="1"/>
    <col min="5895" max="5895" width="12.85546875" style="1" bestFit="1" customWidth="1"/>
    <col min="5896" max="6140" width="9.140625" style="1"/>
    <col min="6141" max="6141" width="44.5703125" style="1" customWidth="1"/>
    <col min="6142" max="6142" width="14.7109375" style="1" customWidth="1"/>
    <col min="6143" max="6144" width="14" style="1" customWidth="1"/>
    <col min="6145" max="6145" width="14.7109375" style="1" customWidth="1"/>
    <col min="6146" max="6146" width="16.7109375" style="1" customWidth="1"/>
    <col min="6147" max="6147" width="12.5703125" style="1" customWidth="1"/>
    <col min="6148" max="6148" width="13.42578125" style="1" customWidth="1"/>
    <col min="6149" max="6149" width="11.42578125" style="1" customWidth="1"/>
    <col min="6150" max="6150" width="11" style="1" bestFit="1" customWidth="1"/>
    <col min="6151" max="6151" width="12.85546875" style="1" bestFit="1" customWidth="1"/>
    <col min="6152" max="6396" width="9.140625" style="1"/>
    <col min="6397" max="6397" width="44.5703125" style="1" customWidth="1"/>
    <col min="6398" max="6398" width="14.7109375" style="1" customWidth="1"/>
    <col min="6399" max="6400" width="14" style="1" customWidth="1"/>
    <col min="6401" max="6401" width="14.7109375" style="1" customWidth="1"/>
    <col min="6402" max="6402" width="16.7109375" style="1" customWidth="1"/>
    <col min="6403" max="6403" width="12.5703125" style="1" customWidth="1"/>
    <col min="6404" max="6404" width="13.42578125" style="1" customWidth="1"/>
    <col min="6405" max="6405" width="11.42578125" style="1" customWidth="1"/>
    <col min="6406" max="6406" width="11" style="1" bestFit="1" customWidth="1"/>
    <col min="6407" max="6407" width="12.85546875" style="1" bestFit="1" customWidth="1"/>
    <col min="6408" max="6652" width="9.140625" style="1"/>
    <col min="6653" max="6653" width="44.5703125" style="1" customWidth="1"/>
    <col min="6654" max="6654" width="14.7109375" style="1" customWidth="1"/>
    <col min="6655" max="6656" width="14" style="1" customWidth="1"/>
    <col min="6657" max="6657" width="14.7109375" style="1" customWidth="1"/>
    <col min="6658" max="6658" width="16.7109375" style="1" customWidth="1"/>
    <col min="6659" max="6659" width="12.5703125" style="1" customWidth="1"/>
    <col min="6660" max="6660" width="13.42578125" style="1" customWidth="1"/>
    <col min="6661" max="6661" width="11.42578125" style="1" customWidth="1"/>
    <col min="6662" max="6662" width="11" style="1" bestFit="1" customWidth="1"/>
    <col min="6663" max="6663" width="12.85546875" style="1" bestFit="1" customWidth="1"/>
    <col min="6664" max="6908" width="9.140625" style="1"/>
    <col min="6909" max="6909" width="44.5703125" style="1" customWidth="1"/>
    <col min="6910" max="6910" width="14.7109375" style="1" customWidth="1"/>
    <col min="6911" max="6912" width="14" style="1" customWidth="1"/>
    <col min="6913" max="6913" width="14.7109375" style="1" customWidth="1"/>
    <col min="6914" max="6914" width="16.7109375" style="1" customWidth="1"/>
    <col min="6915" max="6915" width="12.5703125" style="1" customWidth="1"/>
    <col min="6916" max="6916" width="13.42578125" style="1" customWidth="1"/>
    <col min="6917" max="6917" width="11.42578125" style="1" customWidth="1"/>
    <col min="6918" max="6918" width="11" style="1" bestFit="1" customWidth="1"/>
    <col min="6919" max="6919" width="12.85546875" style="1" bestFit="1" customWidth="1"/>
    <col min="6920" max="7164" width="9.140625" style="1"/>
    <col min="7165" max="7165" width="44.5703125" style="1" customWidth="1"/>
    <col min="7166" max="7166" width="14.7109375" style="1" customWidth="1"/>
    <col min="7167" max="7168" width="14" style="1" customWidth="1"/>
    <col min="7169" max="7169" width="14.7109375" style="1" customWidth="1"/>
    <col min="7170" max="7170" width="16.7109375" style="1" customWidth="1"/>
    <col min="7171" max="7171" width="12.5703125" style="1" customWidth="1"/>
    <col min="7172" max="7172" width="13.42578125" style="1" customWidth="1"/>
    <col min="7173" max="7173" width="11.42578125" style="1" customWidth="1"/>
    <col min="7174" max="7174" width="11" style="1" bestFit="1" customWidth="1"/>
    <col min="7175" max="7175" width="12.85546875" style="1" bestFit="1" customWidth="1"/>
    <col min="7176" max="7420" width="9.140625" style="1"/>
    <col min="7421" max="7421" width="44.5703125" style="1" customWidth="1"/>
    <col min="7422" max="7422" width="14.7109375" style="1" customWidth="1"/>
    <col min="7423" max="7424" width="14" style="1" customWidth="1"/>
    <col min="7425" max="7425" width="14.7109375" style="1" customWidth="1"/>
    <col min="7426" max="7426" width="16.7109375" style="1" customWidth="1"/>
    <col min="7427" max="7427" width="12.5703125" style="1" customWidth="1"/>
    <col min="7428" max="7428" width="13.42578125" style="1" customWidth="1"/>
    <col min="7429" max="7429" width="11.42578125" style="1" customWidth="1"/>
    <col min="7430" max="7430" width="11" style="1" bestFit="1" customWidth="1"/>
    <col min="7431" max="7431" width="12.85546875" style="1" bestFit="1" customWidth="1"/>
    <col min="7432" max="7676" width="9.140625" style="1"/>
    <col min="7677" max="7677" width="44.5703125" style="1" customWidth="1"/>
    <col min="7678" max="7678" width="14.7109375" style="1" customWidth="1"/>
    <col min="7679" max="7680" width="14" style="1" customWidth="1"/>
    <col min="7681" max="7681" width="14.7109375" style="1" customWidth="1"/>
    <col min="7682" max="7682" width="16.7109375" style="1" customWidth="1"/>
    <col min="7683" max="7683" width="12.5703125" style="1" customWidth="1"/>
    <col min="7684" max="7684" width="13.42578125" style="1" customWidth="1"/>
    <col min="7685" max="7685" width="11.42578125" style="1" customWidth="1"/>
    <col min="7686" max="7686" width="11" style="1" bestFit="1" customWidth="1"/>
    <col min="7687" max="7687" width="12.85546875" style="1" bestFit="1" customWidth="1"/>
    <col min="7688" max="7932" width="9.140625" style="1"/>
    <col min="7933" max="7933" width="44.5703125" style="1" customWidth="1"/>
    <col min="7934" max="7934" width="14.7109375" style="1" customWidth="1"/>
    <col min="7935" max="7936" width="14" style="1" customWidth="1"/>
    <col min="7937" max="7937" width="14.7109375" style="1" customWidth="1"/>
    <col min="7938" max="7938" width="16.7109375" style="1" customWidth="1"/>
    <col min="7939" max="7939" width="12.5703125" style="1" customWidth="1"/>
    <col min="7940" max="7940" width="13.42578125" style="1" customWidth="1"/>
    <col min="7941" max="7941" width="11.42578125" style="1" customWidth="1"/>
    <col min="7942" max="7942" width="11" style="1" bestFit="1" customWidth="1"/>
    <col min="7943" max="7943" width="12.85546875" style="1" bestFit="1" customWidth="1"/>
    <col min="7944" max="8188" width="9.140625" style="1"/>
    <col min="8189" max="8189" width="44.5703125" style="1" customWidth="1"/>
    <col min="8190" max="8190" width="14.7109375" style="1" customWidth="1"/>
    <col min="8191" max="8192" width="14" style="1" customWidth="1"/>
    <col min="8193" max="8193" width="14.7109375" style="1" customWidth="1"/>
    <col min="8194" max="8194" width="16.7109375" style="1" customWidth="1"/>
    <col min="8195" max="8195" width="12.5703125" style="1" customWidth="1"/>
    <col min="8196" max="8196" width="13.42578125" style="1" customWidth="1"/>
    <col min="8197" max="8197" width="11.42578125" style="1" customWidth="1"/>
    <col min="8198" max="8198" width="11" style="1" bestFit="1" customWidth="1"/>
    <col min="8199" max="8199" width="12.85546875" style="1" bestFit="1" customWidth="1"/>
    <col min="8200" max="8444" width="9.140625" style="1"/>
    <col min="8445" max="8445" width="44.5703125" style="1" customWidth="1"/>
    <col min="8446" max="8446" width="14.7109375" style="1" customWidth="1"/>
    <col min="8447" max="8448" width="14" style="1" customWidth="1"/>
    <col min="8449" max="8449" width="14.7109375" style="1" customWidth="1"/>
    <col min="8450" max="8450" width="16.7109375" style="1" customWidth="1"/>
    <col min="8451" max="8451" width="12.5703125" style="1" customWidth="1"/>
    <col min="8452" max="8452" width="13.42578125" style="1" customWidth="1"/>
    <col min="8453" max="8453" width="11.42578125" style="1" customWidth="1"/>
    <col min="8454" max="8454" width="11" style="1" bestFit="1" customWidth="1"/>
    <col min="8455" max="8455" width="12.85546875" style="1" bestFit="1" customWidth="1"/>
    <col min="8456" max="8700" width="9.140625" style="1"/>
    <col min="8701" max="8701" width="44.5703125" style="1" customWidth="1"/>
    <col min="8702" max="8702" width="14.7109375" style="1" customWidth="1"/>
    <col min="8703" max="8704" width="14" style="1" customWidth="1"/>
    <col min="8705" max="8705" width="14.7109375" style="1" customWidth="1"/>
    <col min="8706" max="8706" width="16.7109375" style="1" customWidth="1"/>
    <col min="8707" max="8707" width="12.5703125" style="1" customWidth="1"/>
    <col min="8708" max="8708" width="13.42578125" style="1" customWidth="1"/>
    <col min="8709" max="8709" width="11.42578125" style="1" customWidth="1"/>
    <col min="8710" max="8710" width="11" style="1" bestFit="1" customWidth="1"/>
    <col min="8711" max="8711" width="12.85546875" style="1" bestFit="1" customWidth="1"/>
    <col min="8712" max="8956" width="9.140625" style="1"/>
    <col min="8957" max="8957" width="44.5703125" style="1" customWidth="1"/>
    <col min="8958" max="8958" width="14.7109375" style="1" customWidth="1"/>
    <col min="8959" max="8960" width="14" style="1" customWidth="1"/>
    <col min="8961" max="8961" width="14.7109375" style="1" customWidth="1"/>
    <col min="8962" max="8962" width="16.7109375" style="1" customWidth="1"/>
    <col min="8963" max="8963" width="12.5703125" style="1" customWidth="1"/>
    <col min="8964" max="8964" width="13.42578125" style="1" customWidth="1"/>
    <col min="8965" max="8965" width="11.42578125" style="1" customWidth="1"/>
    <col min="8966" max="8966" width="11" style="1" bestFit="1" customWidth="1"/>
    <col min="8967" max="8967" width="12.85546875" style="1" bestFit="1" customWidth="1"/>
    <col min="8968" max="9212" width="9.140625" style="1"/>
    <col min="9213" max="9213" width="44.5703125" style="1" customWidth="1"/>
    <col min="9214" max="9214" width="14.7109375" style="1" customWidth="1"/>
    <col min="9215" max="9216" width="14" style="1" customWidth="1"/>
    <col min="9217" max="9217" width="14.7109375" style="1" customWidth="1"/>
    <col min="9218" max="9218" width="16.7109375" style="1" customWidth="1"/>
    <col min="9219" max="9219" width="12.5703125" style="1" customWidth="1"/>
    <col min="9220" max="9220" width="13.42578125" style="1" customWidth="1"/>
    <col min="9221" max="9221" width="11.42578125" style="1" customWidth="1"/>
    <col min="9222" max="9222" width="11" style="1" bestFit="1" customWidth="1"/>
    <col min="9223" max="9223" width="12.85546875" style="1" bestFit="1" customWidth="1"/>
    <col min="9224" max="9468" width="9.140625" style="1"/>
    <col min="9469" max="9469" width="44.5703125" style="1" customWidth="1"/>
    <col min="9470" max="9470" width="14.7109375" style="1" customWidth="1"/>
    <col min="9471" max="9472" width="14" style="1" customWidth="1"/>
    <col min="9473" max="9473" width="14.7109375" style="1" customWidth="1"/>
    <col min="9474" max="9474" width="16.7109375" style="1" customWidth="1"/>
    <col min="9475" max="9475" width="12.5703125" style="1" customWidth="1"/>
    <col min="9476" max="9476" width="13.42578125" style="1" customWidth="1"/>
    <col min="9477" max="9477" width="11.42578125" style="1" customWidth="1"/>
    <col min="9478" max="9478" width="11" style="1" bestFit="1" customWidth="1"/>
    <col min="9479" max="9479" width="12.85546875" style="1" bestFit="1" customWidth="1"/>
    <col min="9480" max="9724" width="9.140625" style="1"/>
    <col min="9725" max="9725" width="44.5703125" style="1" customWidth="1"/>
    <col min="9726" max="9726" width="14.7109375" style="1" customWidth="1"/>
    <col min="9727" max="9728" width="14" style="1" customWidth="1"/>
    <col min="9729" max="9729" width="14.7109375" style="1" customWidth="1"/>
    <col min="9730" max="9730" width="16.7109375" style="1" customWidth="1"/>
    <col min="9731" max="9731" width="12.5703125" style="1" customWidth="1"/>
    <col min="9732" max="9732" width="13.42578125" style="1" customWidth="1"/>
    <col min="9733" max="9733" width="11.42578125" style="1" customWidth="1"/>
    <col min="9734" max="9734" width="11" style="1" bestFit="1" customWidth="1"/>
    <col min="9735" max="9735" width="12.85546875" style="1" bestFit="1" customWidth="1"/>
    <col min="9736" max="9980" width="9.140625" style="1"/>
    <col min="9981" max="9981" width="44.5703125" style="1" customWidth="1"/>
    <col min="9982" max="9982" width="14.7109375" style="1" customWidth="1"/>
    <col min="9983" max="9984" width="14" style="1" customWidth="1"/>
    <col min="9985" max="9985" width="14.7109375" style="1" customWidth="1"/>
    <col min="9986" max="9986" width="16.7109375" style="1" customWidth="1"/>
    <col min="9987" max="9987" width="12.5703125" style="1" customWidth="1"/>
    <col min="9988" max="9988" width="13.42578125" style="1" customWidth="1"/>
    <col min="9989" max="9989" width="11.42578125" style="1" customWidth="1"/>
    <col min="9990" max="9990" width="11" style="1" bestFit="1" customWidth="1"/>
    <col min="9991" max="9991" width="12.85546875" style="1" bestFit="1" customWidth="1"/>
    <col min="9992" max="10236" width="9.140625" style="1"/>
    <col min="10237" max="10237" width="44.5703125" style="1" customWidth="1"/>
    <col min="10238" max="10238" width="14.7109375" style="1" customWidth="1"/>
    <col min="10239" max="10240" width="14" style="1" customWidth="1"/>
    <col min="10241" max="10241" width="14.7109375" style="1" customWidth="1"/>
    <col min="10242" max="10242" width="16.7109375" style="1" customWidth="1"/>
    <col min="10243" max="10243" width="12.5703125" style="1" customWidth="1"/>
    <col min="10244" max="10244" width="13.42578125" style="1" customWidth="1"/>
    <col min="10245" max="10245" width="11.42578125" style="1" customWidth="1"/>
    <col min="10246" max="10246" width="11" style="1" bestFit="1" customWidth="1"/>
    <col min="10247" max="10247" width="12.85546875" style="1" bestFit="1" customWidth="1"/>
    <col min="10248" max="10492" width="9.140625" style="1"/>
    <col min="10493" max="10493" width="44.5703125" style="1" customWidth="1"/>
    <col min="10494" max="10494" width="14.7109375" style="1" customWidth="1"/>
    <col min="10495" max="10496" width="14" style="1" customWidth="1"/>
    <col min="10497" max="10497" width="14.7109375" style="1" customWidth="1"/>
    <col min="10498" max="10498" width="16.7109375" style="1" customWidth="1"/>
    <col min="10499" max="10499" width="12.5703125" style="1" customWidth="1"/>
    <col min="10500" max="10500" width="13.42578125" style="1" customWidth="1"/>
    <col min="10501" max="10501" width="11.42578125" style="1" customWidth="1"/>
    <col min="10502" max="10502" width="11" style="1" bestFit="1" customWidth="1"/>
    <col min="10503" max="10503" width="12.85546875" style="1" bestFit="1" customWidth="1"/>
    <col min="10504" max="10748" width="9.140625" style="1"/>
    <col min="10749" max="10749" width="44.5703125" style="1" customWidth="1"/>
    <col min="10750" max="10750" width="14.7109375" style="1" customWidth="1"/>
    <col min="10751" max="10752" width="14" style="1" customWidth="1"/>
    <col min="10753" max="10753" width="14.7109375" style="1" customWidth="1"/>
    <col min="10754" max="10754" width="16.7109375" style="1" customWidth="1"/>
    <col min="10755" max="10755" width="12.5703125" style="1" customWidth="1"/>
    <col min="10756" max="10756" width="13.42578125" style="1" customWidth="1"/>
    <col min="10757" max="10757" width="11.42578125" style="1" customWidth="1"/>
    <col min="10758" max="10758" width="11" style="1" bestFit="1" customWidth="1"/>
    <col min="10759" max="10759" width="12.85546875" style="1" bestFit="1" customWidth="1"/>
    <col min="10760" max="11004" width="9.140625" style="1"/>
    <col min="11005" max="11005" width="44.5703125" style="1" customWidth="1"/>
    <col min="11006" max="11006" width="14.7109375" style="1" customWidth="1"/>
    <col min="11007" max="11008" width="14" style="1" customWidth="1"/>
    <col min="11009" max="11009" width="14.7109375" style="1" customWidth="1"/>
    <col min="11010" max="11010" width="16.7109375" style="1" customWidth="1"/>
    <col min="11011" max="11011" width="12.5703125" style="1" customWidth="1"/>
    <col min="11012" max="11012" width="13.42578125" style="1" customWidth="1"/>
    <col min="11013" max="11013" width="11.42578125" style="1" customWidth="1"/>
    <col min="11014" max="11014" width="11" style="1" bestFit="1" customWidth="1"/>
    <col min="11015" max="11015" width="12.85546875" style="1" bestFit="1" customWidth="1"/>
    <col min="11016" max="11260" width="9.140625" style="1"/>
    <col min="11261" max="11261" width="44.5703125" style="1" customWidth="1"/>
    <col min="11262" max="11262" width="14.7109375" style="1" customWidth="1"/>
    <col min="11263" max="11264" width="14" style="1" customWidth="1"/>
    <col min="11265" max="11265" width="14.7109375" style="1" customWidth="1"/>
    <col min="11266" max="11266" width="16.7109375" style="1" customWidth="1"/>
    <col min="11267" max="11267" width="12.5703125" style="1" customWidth="1"/>
    <col min="11268" max="11268" width="13.42578125" style="1" customWidth="1"/>
    <col min="11269" max="11269" width="11.42578125" style="1" customWidth="1"/>
    <col min="11270" max="11270" width="11" style="1" bestFit="1" customWidth="1"/>
    <col min="11271" max="11271" width="12.85546875" style="1" bestFit="1" customWidth="1"/>
    <col min="11272" max="11516" width="9.140625" style="1"/>
    <col min="11517" max="11517" width="44.5703125" style="1" customWidth="1"/>
    <col min="11518" max="11518" width="14.7109375" style="1" customWidth="1"/>
    <col min="11519" max="11520" width="14" style="1" customWidth="1"/>
    <col min="11521" max="11521" width="14.7109375" style="1" customWidth="1"/>
    <col min="11522" max="11522" width="16.7109375" style="1" customWidth="1"/>
    <col min="11523" max="11523" width="12.5703125" style="1" customWidth="1"/>
    <col min="11524" max="11524" width="13.42578125" style="1" customWidth="1"/>
    <col min="11525" max="11525" width="11.42578125" style="1" customWidth="1"/>
    <col min="11526" max="11526" width="11" style="1" bestFit="1" customWidth="1"/>
    <col min="11527" max="11527" width="12.85546875" style="1" bestFit="1" customWidth="1"/>
    <col min="11528" max="11772" width="9.140625" style="1"/>
    <col min="11773" max="11773" width="44.5703125" style="1" customWidth="1"/>
    <col min="11774" max="11774" width="14.7109375" style="1" customWidth="1"/>
    <col min="11775" max="11776" width="14" style="1" customWidth="1"/>
    <col min="11777" max="11777" width="14.7109375" style="1" customWidth="1"/>
    <col min="11778" max="11778" width="16.7109375" style="1" customWidth="1"/>
    <col min="11779" max="11779" width="12.5703125" style="1" customWidth="1"/>
    <col min="11780" max="11780" width="13.42578125" style="1" customWidth="1"/>
    <col min="11781" max="11781" width="11.42578125" style="1" customWidth="1"/>
    <col min="11782" max="11782" width="11" style="1" bestFit="1" customWidth="1"/>
    <col min="11783" max="11783" width="12.85546875" style="1" bestFit="1" customWidth="1"/>
    <col min="11784" max="12028" width="9.140625" style="1"/>
    <col min="12029" max="12029" width="44.5703125" style="1" customWidth="1"/>
    <col min="12030" max="12030" width="14.7109375" style="1" customWidth="1"/>
    <col min="12031" max="12032" width="14" style="1" customWidth="1"/>
    <col min="12033" max="12033" width="14.7109375" style="1" customWidth="1"/>
    <col min="12034" max="12034" width="16.7109375" style="1" customWidth="1"/>
    <col min="12035" max="12035" width="12.5703125" style="1" customWidth="1"/>
    <col min="12036" max="12036" width="13.42578125" style="1" customWidth="1"/>
    <col min="12037" max="12037" width="11.42578125" style="1" customWidth="1"/>
    <col min="12038" max="12038" width="11" style="1" bestFit="1" customWidth="1"/>
    <col min="12039" max="12039" width="12.85546875" style="1" bestFit="1" customWidth="1"/>
    <col min="12040" max="12284" width="9.140625" style="1"/>
    <col min="12285" max="12285" width="44.5703125" style="1" customWidth="1"/>
    <col min="12286" max="12286" width="14.7109375" style="1" customWidth="1"/>
    <col min="12287" max="12288" width="14" style="1" customWidth="1"/>
    <col min="12289" max="12289" width="14.7109375" style="1" customWidth="1"/>
    <col min="12290" max="12290" width="16.7109375" style="1" customWidth="1"/>
    <col min="12291" max="12291" width="12.5703125" style="1" customWidth="1"/>
    <col min="12292" max="12292" width="13.42578125" style="1" customWidth="1"/>
    <col min="12293" max="12293" width="11.42578125" style="1" customWidth="1"/>
    <col min="12294" max="12294" width="11" style="1" bestFit="1" customWidth="1"/>
    <col min="12295" max="12295" width="12.85546875" style="1" bestFit="1" customWidth="1"/>
    <col min="12296" max="12540" width="9.140625" style="1"/>
    <col min="12541" max="12541" width="44.5703125" style="1" customWidth="1"/>
    <col min="12542" max="12542" width="14.7109375" style="1" customWidth="1"/>
    <col min="12543" max="12544" width="14" style="1" customWidth="1"/>
    <col min="12545" max="12545" width="14.7109375" style="1" customWidth="1"/>
    <col min="12546" max="12546" width="16.7109375" style="1" customWidth="1"/>
    <col min="12547" max="12547" width="12.5703125" style="1" customWidth="1"/>
    <col min="12548" max="12548" width="13.42578125" style="1" customWidth="1"/>
    <col min="12549" max="12549" width="11.42578125" style="1" customWidth="1"/>
    <col min="12550" max="12550" width="11" style="1" bestFit="1" customWidth="1"/>
    <col min="12551" max="12551" width="12.85546875" style="1" bestFit="1" customWidth="1"/>
    <col min="12552" max="12796" width="9.140625" style="1"/>
    <col min="12797" max="12797" width="44.5703125" style="1" customWidth="1"/>
    <col min="12798" max="12798" width="14.7109375" style="1" customWidth="1"/>
    <col min="12799" max="12800" width="14" style="1" customWidth="1"/>
    <col min="12801" max="12801" width="14.7109375" style="1" customWidth="1"/>
    <col min="12802" max="12802" width="16.7109375" style="1" customWidth="1"/>
    <col min="12803" max="12803" width="12.5703125" style="1" customWidth="1"/>
    <col min="12804" max="12804" width="13.42578125" style="1" customWidth="1"/>
    <col min="12805" max="12805" width="11.42578125" style="1" customWidth="1"/>
    <col min="12806" max="12806" width="11" style="1" bestFit="1" customWidth="1"/>
    <col min="12807" max="12807" width="12.85546875" style="1" bestFit="1" customWidth="1"/>
    <col min="12808" max="13052" width="9.140625" style="1"/>
    <col min="13053" max="13053" width="44.5703125" style="1" customWidth="1"/>
    <col min="13054" max="13054" width="14.7109375" style="1" customWidth="1"/>
    <col min="13055" max="13056" width="14" style="1" customWidth="1"/>
    <col min="13057" max="13057" width="14.7109375" style="1" customWidth="1"/>
    <col min="13058" max="13058" width="16.7109375" style="1" customWidth="1"/>
    <col min="13059" max="13059" width="12.5703125" style="1" customWidth="1"/>
    <col min="13060" max="13060" width="13.42578125" style="1" customWidth="1"/>
    <col min="13061" max="13061" width="11.42578125" style="1" customWidth="1"/>
    <col min="13062" max="13062" width="11" style="1" bestFit="1" customWidth="1"/>
    <col min="13063" max="13063" width="12.85546875" style="1" bestFit="1" customWidth="1"/>
    <col min="13064" max="13308" width="9.140625" style="1"/>
    <col min="13309" max="13309" width="44.5703125" style="1" customWidth="1"/>
    <col min="13310" max="13310" width="14.7109375" style="1" customWidth="1"/>
    <col min="13311" max="13312" width="14" style="1" customWidth="1"/>
    <col min="13313" max="13313" width="14.7109375" style="1" customWidth="1"/>
    <col min="13314" max="13314" width="16.7109375" style="1" customWidth="1"/>
    <col min="13315" max="13315" width="12.5703125" style="1" customWidth="1"/>
    <col min="13316" max="13316" width="13.42578125" style="1" customWidth="1"/>
    <col min="13317" max="13317" width="11.42578125" style="1" customWidth="1"/>
    <col min="13318" max="13318" width="11" style="1" bestFit="1" customWidth="1"/>
    <col min="13319" max="13319" width="12.85546875" style="1" bestFit="1" customWidth="1"/>
    <col min="13320" max="13564" width="9.140625" style="1"/>
    <col min="13565" max="13565" width="44.5703125" style="1" customWidth="1"/>
    <col min="13566" max="13566" width="14.7109375" style="1" customWidth="1"/>
    <col min="13567" max="13568" width="14" style="1" customWidth="1"/>
    <col min="13569" max="13569" width="14.7109375" style="1" customWidth="1"/>
    <col min="13570" max="13570" width="16.7109375" style="1" customWidth="1"/>
    <col min="13571" max="13571" width="12.5703125" style="1" customWidth="1"/>
    <col min="13572" max="13572" width="13.42578125" style="1" customWidth="1"/>
    <col min="13573" max="13573" width="11.42578125" style="1" customWidth="1"/>
    <col min="13574" max="13574" width="11" style="1" bestFit="1" customWidth="1"/>
    <col min="13575" max="13575" width="12.85546875" style="1" bestFit="1" customWidth="1"/>
    <col min="13576" max="13820" width="9.140625" style="1"/>
    <col min="13821" max="13821" width="44.5703125" style="1" customWidth="1"/>
    <col min="13822" max="13822" width="14.7109375" style="1" customWidth="1"/>
    <col min="13823" max="13824" width="14" style="1" customWidth="1"/>
    <col min="13825" max="13825" width="14.7109375" style="1" customWidth="1"/>
    <col min="13826" max="13826" width="16.7109375" style="1" customWidth="1"/>
    <col min="13827" max="13827" width="12.5703125" style="1" customWidth="1"/>
    <col min="13828" max="13828" width="13.42578125" style="1" customWidth="1"/>
    <col min="13829" max="13829" width="11.42578125" style="1" customWidth="1"/>
    <col min="13830" max="13830" width="11" style="1" bestFit="1" customWidth="1"/>
    <col min="13831" max="13831" width="12.85546875" style="1" bestFit="1" customWidth="1"/>
    <col min="13832" max="14076" width="9.140625" style="1"/>
    <col min="14077" max="14077" width="44.5703125" style="1" customWidth="1"/>
    <col min="14078" max="14078" width="14.7109375" style="1" customWidth="1"/>
    <col min="14079" max="14080" width="14" style="1" customWidth="1"/>
    <col min="14081" max="14081" width="14.7109375" style="1" customWidth="1"/>
    <col min="14082" max="14082" width="16.7109375" style="1" customWidth="1"/>
    <col min="14083" max="14083" width="12.5703125" style="1" customWidth="1"/>
    <col min="14084" max="14084" width="13.42578125" style="1" customWidth="1"/>
    <col min="14085" max="14085" width="11.42578125" style="1" customWidth="1"/>
    <col min="14086" max="14086" width="11" style="1" bestFit="1" customWidth="1"/>
    <col min="14087" max="14087" width="12.85546875" style="1" bestFit="1" customWidth="1"/>
    <col min="14088" max="14332" width="9.140625" style="1"/>
    <col min="14333" max="14333" width="44.5703125" style="1" customWidth="1"/>
    <col min="14334" max="14334" width="14.7109375" style="1" customWidth="1"/>
    <col min="14335" max="14336" width="14" style="1" customWidth="1"/>
    <col min="14337" max="14337" width="14.7109375" style="1" customWidth="1"/>
    <col min="14338" max="14338" width="16.7109375" style="1" customWidth="1"/>
    <col min="14339" max="14339" width="12.5703125" style="1" customWidth="1"/>
    <col min="14340" max="14340" width="13.42578125" style="1" customWidth="1"/>
    <col min="14341" max="14341" width="11.42578125" style="1" customWidth="1"/>
    <col min="14342" max="14342" width="11" style="1" bestFit="1" customWidth="1"/>
    <col min="14343" max="14343" width="12.85546875" style="1" bestFit="1" customWidth="1"/>
    <col min="14344" max="14588" width="9.140625" style="1"/>
    <col min="14589" max="14589" width="44.5703125" style="1" customWidth="1"/>
    <col min="14590" max="14590" width="14.7109375" style="1" customWidth="1"/>
    <col min="14591" max="14592" width="14" style="1" customWidth="1"/>
    <col min="14593" max="14593" width="14.7109375" style="1" customWidth="1"/>
    <col min="14594" max="14594" width="16.7109375" style="1" customWidth="1"/>
    <col min="14595" max="14595" width="12.5703125" style="1" customWidth="1"/>
    <col min="14596" max="14596" width="13.42578125" style="1" customWidth="1"/>
    <col min="14597" max="14597" width="11.42578125" style="1" customWidth="1"/>
    <col min="14598" max="14598" width="11" style="1" bestFit="1" customWidth="1"/>
    <col min="14599" max="14599" width="12.85546875" style="1" bestFit="1" customWidth="1"/>
    <col min="14600" max="14844" width="9.140625" style="1"/>
    <col min="14845" max="14845" width="44.5703125" style="1" customWidth="1"/>
    <col min="14846" max="14846" width="14.7109375" style="1" customWidth="1"/>
    <col min="14847" max="14848" width="14" style="1" customWidth="1"/>
    <col min="14849" max="14849" width="14.7109375" style="1" customWidth="1"/>
    <col min="14850" max="14850" width="16.7109375" style="1" customWidth="1"/>
    <col min="14851" max="14851" width="12.5703125" style="1" customWidth="1"/>
    <col min="14852" max="14852" width="13.42578125" style="1" customWidth="1"/>
    <col min="14853" max="14853" width="11.42578125" style="1" customWidth="1"/>
    <col min="14854" max="14854" width="11" style="1" bestFit="1" customWidth="1"/>
    <col min="14855" max="14855" width="12.85546875" style="1" bestFit="1" customWidth="1"/>
    <col min="14856" max="15100" width="9.140625" style="1"/>
    <col min="15101" max="15101" width="44.5703125" style="1" customWidth="1"/>
    <col min="15102" max="15102" width="14.7109375" style="1" customWidth="1"/>
    <col min="15103" max="15104" width="14" style="1" customWidth="1"/>
    <col min="15105" max="15105" width="14.7109375" style="1" customWidth="1"/>
    <col min="15106" max="15106" width="16.7109375" style="1" customWidth="1"/>
    <col min="15107" max="15107" width="12.5703125" style="1" customWidth="1"/>
    <col min="15108" max="15108" width="13.42578125" style="1" customWidth="1"/>
    <col min="15109" max="15109" width="11.42578125" style="1" customWidth="1"/>
    <col min="15110" max="15110" width="11" style="1" bestFit="1" customWidth="1"/>
    <col min="15111" max="15111" width="12.85546875" style="1" bestFit="1" customWidth="1"/>
    <col min="15112" max="15356" width="9.140625" style="1"/>
    <col min="15357" max="15357" width="44.5703125" style="1" customWidth="1"/>
    <col min="15358" max="15358" width="14.7109375" style="1" customWidth="1"/>
    <col min="15359" max="15360" width="14" style="1" customWidth="1"/>
    <col min="15361" max="15361" width="14.7109375" style="1" customWidth="1"/>
    <col min="15362" max="15362" width="16.7109375" style="1" customWidth="1"/>
    <col min="15363" max="15363" width="12.5703125" style="1" customWidth="1"/>
    <col min="15364" max="15364" width="13.42578125" style="1" customWidth="1"/>
    <col min="15365" max="15365" width="11.42578125" style="1" customWidth="1"/>
    <col min="15366" max="15366" width="11" style="1" bestFit="1" customWidth="1"/>
    <col min="15367" max="15367" width="12.85546875" style="1" bestFit="1" customWidth="1"/>
    <col min="15368" max="15612" width="9.140625" style="1"/>
    <col min="15613" max="15613" width="44.5703125" style="1" customWidth="1"/>
    <col min="15614" max="15614" width="14.7109375" style="1" customWidth="1"/>
    <col min="15615" max="15616" width="14" style="1" customWidth="1"/>
    <col min="15617" max="15617" width="14.7109375" style="1" customWidth="1"/>
    <col min="15618" max="15618" width="16.7109375" style="1" customWidth="1"/>
    <col min="15619" max="15619" width="12.5703125" style="1" customWidth="1"/>
    <col min="15620" max="15620" width="13.42578125" style="1" customWidth="1"/>
    <col min="15621" max="15621" width="11.42578125" style="1" customWidth="1"/>
    <col min="15622" max="15622" width="11" style="1" bestFit="1" customWidth="1"/>
    <col min="15623" max="15623" width="12.85546875" style="1" bestFit="1" customWidth="1"/>
    <col min="15624" max="15868" width="9.140625" style="1"/>
    <col min="15869" max="15869" width="44.5703125" style="1" customWidth="1"/>
    <col min="15870" max="15870" width="14.7109375" style="1" customWidth="1"/>
    <col min="15871" max="15872" width="14" style="1" customWidth="1"/>
    <col min="15873" max="15873" width="14.7109375" style="1" customWidth="1"/>
    <col min="15874" max="15874" width="16.7109375" style="1" customWidth="1"/>
    <col min="15875" max="15875" width="12.5703125" style="1" customWidth="1"/>
    <col min="15876" max="15876" width="13.42578125" style="1" customWidth="1"/>
    <col min="15877" max="15877" width="11.42578125" style="1" customWidth="1"/>
    <col min="15878" max="15878" width="11" style="1" bestFit="1" customWidth="1"/>
    <col min="15879" max="15879" width="12.85546875" style="1" bestFit="1" customWidth="1"/>
    <col min="15880" max="16124" width="9.140625" style="1"/>
    <col min="16125" max="16125" width="44.5703125" style="1" customWidth="1"/>
    <col min="16126" max="16126" width="14.7109375" style="1" customWidth="1"/>
    <col min="16127" max="16128" width="14" style="1" customWidth="1"/>
    <col min="16129" max="16129" width="14.7109375" style="1" customWidth="1"/>
    <col min="16130" max="16130" width="16.7109375" style="1" customWidth="1"/>
    <col min="16131" max="16131" width="12.5703125" style="1" customWidth="1"/>
    <col min="16132" max="16132" width="13.42578125" style="1" customWidth="1"/>
    <col min="16133" max="16133" width="11.42578125" style="1" customWidth="1"/>
    <col min="16134" max="16134" width="11" style="1" bestFit="1" customWidth="1"/>
    <col min="16135" max="16135" width="12.85546875" style="1" bestFit="1" customWidth="1"/>
    <col min="16136" max="16384" width="9.140625" style="1"/>
  </cols>
  <sheetData>
    <row r="2" spans="1:12" ht="30.75" customHeight="1" x14ac:dyDescent="0.25">
      <c r="A2" s="114" t="s">
        <v>79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5.75" customHeight="1" x14ac:dyDescent="0.25">
      <c r="A3" s="116"/>
      <c r="B3" s="116"/>
      <c r="C3" s="116"/>
      <c r="D3" s="116"/>
      <c r="E3" s="116"/>
    </row>
    <row r="4" spans="1:12" ht="16.5" customHeight="1" x14ac:dyDescent="0.25">
      <c r="K4" s="5" t="s">
        <v>0</v>
      </c>
    </row>
    <row r="5" spans="1:12" ht="57.6" customHeight="1" x14ac:dyDescent="0.25">
      <c r="A5" s="117" t="s">
        <v>1</v>
      </c>
      <c r="B5" s="48" t="s">
        <v>2</v>
      </c>
      <c r="C5" s="107" t="s">
        <v>3</v>
      </c>
      <c r="D5" s="110" t="s">
        <v>4</v>
      </c>
      <c r="E5" s="111"/>
      <c r="F5" s="107" t="s">
        <v>76</v>
      </c>
      <c r="G5" s="110" t="s">
        <v>75</v>
      </c>
      <c r="H5" s="111"/>
      <c r="I5" s="107" t="s">
        <v>77</v>
      </c>
      <c r="J5" s="110" t="s">
        <v>78</v>
      </c>
      <c r="K5" s="111"/>
    </row>
    <row r="6" spans="1:12" ht="43.5" customHeight="1" x14ac:dyDescent="0.25">
      <c r="A6" s="118"/>
      <c r="B6" s="120" t="s">
        <v>5</v>
      </c>
      <c r="C6" s="108"/>
      <c r="D6" s="112" t="s">
        <v>6</v>
      </c>
      <c r="E6" s="113"/>
      <c r="F6" s="108"/>
      <c r="G6" s="112" t="s">
        <v>6</v>
      </c>
      <c r="H6" s="113"/>
      <c r="I6" s="108"/>
      <c r="J6" s="112" t="s">
        <v>6</v>
      </c>
      <c r="K6" s="113"/>
    </row>
    <row r="7" spans="1:12" ht="36" customHeight="1" x14ac:dyDescent="0.25">
      <c r="A7" s="119"/>
      <c r="B7" s="121"/>
      <c r="C7" s="109"/>
      <c r="D7" s="6" t="s">
        <v>7</v>
      </c>
      <c r="E7" s="7" t="s">
        <v>8</v>
      </c>
      <c r="F7" s="109"/>
      <c r="G7" s="6" t="s">
        <v>7</v>
      </c>
      <c r="H7" s="7" t="s">
        <v>8</v>
      </c>
      <c r="I7" s="109"/>
      <c r="J7" s="6" t="s">
        <v>7</v>
      </c>
      <c r="K7" s="7" t="s">
        <v>8</v>
      </c>
    </row>
    <row r="8" spans="1:12" s="52" customFormat="1" ht="15" x14ac:dyDescent="0.25">
      <c r="A8" s="50">
        <v>1</v>
      </c>
      <c r="B8" s="51">
        <v>2</v>
      </c>
      <c r="C8" s="95">
        <v>3</v>
      </c>
      <c r="D8" s="51">
        <v>4</v>
      </c>
      <c r="E8" s="51">
        <v>5</v>
      </c>
      <c r="F8" s="93">
        <v>6</v>
      </c>
      <c r="G8" s="51">
        <v>4</v>
      </c>
      <c r="H8" s="51">
        <v>5</v>
      </c>
      <c r="I8" s="93">
        <v>6</v>
      </c>
      <c r="J8" s="51">
        <v>4</v>
      </c>
      <c r="K8" s="51">
        <v>5</v>
      </c>
    </row>
    <row r="9" spans="1:12" s="56" customFormat="1" ht="13.5" customHeight="1" x14ac:dyDescent="0.2">
      <c r="A9" s="53" t="s">
        <v>9</v>
      </c>
      <c r="B9" s="54">
        <f>B10+B15+B21+B26+B29+B32+B34+B40+B45+B49+B53+B63</f>
        <v>455724</v>
      </c>
      <c r="C9" s="54">
        <f>C10+C15+C21+C26+C29+C32+C34+C40+C45+C49+C53+C63</f>
        <v>479022</v>
      </c>
      <c r="D9" s="55">
        <f t="shared" ref="D9:D51" si="0">C9-B9</f>
        <v>23298</v>
      </c>
      <c r="E9" s="55">
        <f>D9/B9*100</f>
        <v>5.1123048160728866</v>
      </c>
      <c r="F9" s="54">
        <f>F10+F15+F21+F26+F29+F32+F34+F40+F45+F49+F53+F63</f>
        <v>487189</v>
      </c>
      <c r="G9" s="55">
        <f>F9-B9</f>
        <v>31465</v>
      </c>
      <c r="H9" s="55">
        <f>F9/B9%-100</f>
        <v>6.9043982761496068</v>
      </c>
      <c r="I9" s="54">
        <f>I10+I15+I21+I26+I29+I32+I34+I40+I45+I49+I53+I63</f>
        <v>496710</v>
      </c>
      <c r="J9" s="55">
        <f>I9-B9</f>
        <v>40986</v>
      </c>
      <c r="K9" s="55">
        <f>I9/B9%-100</f>
        <v>8.9936013903151917</v>
      </c>
    </row>
    <row r="10" spans="1:12" s="56" customFormat="1" ht="14.1" customHeight="1" x14ac:dyDescent="0.2">
      <c r="A10" s="53" t="s">
        <v>10</v>
      </c>
      <c r="B10" s="55">
        <f>B11+B14+B12+B13</f>
        <v>313159</v>
      </c>
      <c r="C10" s="55">
        <f>C11+C14+C12+C13</f>
        <v>332618</v>
      </c>
      <c r="D10" s="55">
        <f t="shared" si="0"/>
        <v>19459</v>
      </c>
      <c r="E10" s="55">
        <f>D10/B10*100</f>
        <v>6.213776388352243</v>
      </c>
      <c r="F10" s="55">
        <f>F11+F14+F12+F13</f>
        <v>339569</v>
      </c>
      <c r="G10" s="55">
        <f t="shared" ref="G10:G73" si="1">F10-B10</f>
        <v>26410</v>
      </c>
      <c r="H10" s="55">
        <f t="shared" ref="H10:H71" si="2">F10/B10%-100</f>
        <v>8.4334156131549776</v>
      </c>
      <c r="I10" s="55">
        <f>I11+I14+I12+I13</f>
        <v>351561</v>
      </c>
      <c r="J10" s="55">
        <f>I10-B10</f>
        <v>38402</v>
      </c>
      <c r="K10" s="55">
        <f>I10/B10%-100</f>
        <v>12.262780249010888</v>
      </c>
    </row>
    <row r="11" spans="1:12" s="56" customFormat="1" ht="81" customHeight="1" x14ac:dyDescent="0.25">
      <c r="A11" s="57" t="s">
        <v>11</v>
      </c>
      <c r="B11" s="58">
        <v>306568</v>
      </c>
      <c r="C11" s="96">
        <v>324393</v>
      </c>
      <c r="D11" s="59">
        <f t="shared" si="0"/>
        <v>17825</v>
      </c>
      <c r="E11" s="59">
        <f>D11/B11*100</f>
        <v>5.8143707105764459</v>
      </c>
      <c r="F11" s="96">
        <v>331224</v>
      </c>
      <c r="G11" s="59">
        <f>F11-B11</f>
        <v>24656</v>
      </c>
      <c r="H11" s="59">
        <f t="shared" si="2"/>
        <v>8.0425876151457487</v>
      </c>
      <c r="I11" s="96">
        <v>343036</v>
      </c>
      <c r="J11" s="59">
        <f>I11-B11</f>
        <v>36468</v>
      </c>
      <c r="K11" s="59">
        <f>J11/B11%</f>
        <v>11.895566399624228</v>
      </c>
    </row>
    <row r="12" spans="1:12" s="56" customFormat="1" ht="135" x14ac:dyDescent="0.25">
      <c r="A12" s="60" t="s">
        <v>12</v>
      </c>
      <c r="B12" s="58">
        <v>300</v>
      </c>
      <c r="C12" s="96">
        <v>80</v>
      </c>
      <c r="D12" s="59">
        <f t="shared" si="0"/>
        <v>-220</v>
      </c>
      <c r="E12" s="59">
        <v>0</v>
      </c>
      <c r="F12" s="96">
        <v>100</v>
      </c>
      <c r="G12" s="59">
        <f t="shared" si="1"/>
        <v>-200</v>
      </c>
      <c r="H12" s="59">
        <f t="shared" si="2"/>
        <v>-66.666666666666657</v>
      </c>
      <c r="I12" s="96">
        <v>130</v>
      </c>
      <c r="J12" s="59">
        <f t="shared" ref="J12:J14" si="3">I12-B12</f>
        <v>-170</v>
      </c>
      <c r="K12" s="59">
        <f t="shared" ref="K12:K14" si="4">J12/B12%</f>
        <v>-56.666666666666664</v>
      </c>
    </row>
    <row r="13" spans="1:12" s="56" customFormat="1" ht="60" x14ac:dyDescent="0.25">
      <c r="A13" s="60" t="s">
        <v>13</v>
      </c>
      <c r="B13" s="58">
        <v>1650</v>
      </c>
      <c r="C13" s="96">
        <v>1700</v>
      </c>
      <c r="D13" s="59">
        <f t="shared" si="0"/>
        <v>50</v>
      </c>
      <c r="E13" s="59">
        <v>0</v>
      </c>
      <c r="F13" s="96">
        <v>1800</v>
      </c>
      <c r="G13" s="59">
        <f t="shared" si="1"/>
        <v>150</v>
      </c>
      <c r="H13" s="59">
        <f t="shared" si="2"/>
        <v>9.0909090909090935</v>
      </c>
      <c r="I13" s="96">
        <v>1950</v>
      </c>
      <c r="J13" s="59">
        <f t="shared" si="3"/>
        <v>300</v>
      </c>
      <c r="K13" s="59">
        <f t="shared" si="4"/>
        <v>18.181818181818183</v>
      </c>
    </row>
    <row r="14" spans="1:12" s="52" customFormat="1" ht="80.25" customHeight="1" x14ac:dyDescent="0.25">
      <c r="A14" s="61" t="s">
        <v>14</v>
      </c>
      <c r="B14" s="58">
        <v>4641</v>
      </c>
      <c r="C14" s="96">
        <v>6445</v>
      </c>
      <c r="D14" s="59">
        <f t="shared" si="0"/>
        <v>1804</v>
      </c>
      <c r="E14" s="59">
        <v>0</v>
      </c>
      <c r="F14" s="102">
        <v>6445</v>
      </c>
      <c r="G14" s="59">
        <f t="shared" si="1"/>
        <v>1804</v>
      </c>
      <c r="H14" s="59">
        <f t="shared" si="2"/>
        <v>38.870932988580051</v>
      </c>
      <c r="I14" s="102">
        <v>6445</v>
      </c>
      <c r="J14" s="59">
        <f t="shared" si="3"/>
        <v>1804</v>
      </c>
      <c r="K14" s="59">
        <f t="shared" si="4"/>
        <v>38.870932988580051</v>
      </c>
    </row>
    <row r="15" spans="1:12" s="56" customFormat="1" ht="49.15" customHeight="1" x14ac:dyDescent="0.2">
      <c r="A15" s="53" t="s">
        <v>15</v>
      </c>
      <c r="B15" s="62">
        <f>B16</f>
        <v>26487</v>
      </c>
      <c r="C15" s="62">
        <f>C16</f>
        <v>30608</v>
      </c>
      <c r="D15" s="55">
        <f t="shared" si="0"/>
        <v>4121</v>
      </c>
      <c r="E15" s="55">
        <f t="shared" ref="E15:E31" si="5">D15/B15*100</f>
        <v>15.558575905161023</v>
      </c>
      <c r="F15" s="62">
        <f>F16</f>
        <v>30608</v>
      </c>
      <c r="G15" s="55">
        <f t="shared" si="1"/>
        <v>4121</v>
      </c>
      <c r="H15" s="55">
        <f t="shared" si="2"/>
        <v>15.558575905161021</v>
      </c>
      <c r="I15" s="62">
        <f>I16</f>
        <v>30608</v>
      </c>
      <c r="J15" s="55">
        <f>I15-B15</f>
        <v>4121</v>
      </c>
      <c r="K15" s="55"/>
    </row>
    <row r="16" spans="1:12" s="52" customFormat="1" ht="30" customHeight="1" x14ac:dyDescent="0.25">
      <c r="A16" s="63" t="s">
        <v>16</v>
      </c>
      <c r="B16" s="64">
        <f>B17+B18+B19+B20</f>
        <v>26487</v>
      </c>
      <c r="C16" s="94">
        <f>SUM(C17:C20)</f>
        <v>30608</v>
      </c>
      <c r="D16" s="59">
        <f t="shared" si="0"/>
        <v>4121</v>
      </c>
      <c r="E16" s="59">
        <f t="shared" si="5"/>
        <v>15.558575905161023</v>
      </c>
      <c r="F16" s="94">
        <f>SUM(F17:F20)</f>
        <v>30608</v>
      </c>
      <c r="G16" s="105">
        <f t="shared" si="1"/>
        <v>4121</v>
      </c>
      <c r="H16" s="59">
        <f t="shared" si="2"/>
        <v>15.558575905161021</v>
      </c>
      <c r="I16" s="94">
        <f>SUM(I17:I20)</f>
        <v>30608</v>
      </c>
      <c r="J16" s="59">
        <f t="shared" ref="J16:J20" si="6">I16-B16</f>
        <v>4121</v>
      </c>
      <c r="K16" s="59">
        <f t="shared" ref="K16:K20" si="7">J16/B16%</f>
        <v>15.558575905161023</v>
      </c>
    </row>
    <row r="17" spans="1:11" s="52" customFormat="1" ht="81" customHeight="1" x14ac:dyDescent="0.25">
      <c r="A17" s="65" t="s">
        <v>17</v>
      </c>
      <c r="B17" s="66">
        <v>11277</v>
      </c>
      <c r="C17" s="94">
        <v>12654</v>
      </c>
      <c r="D17" s="59">
        <f t="shared" si="0"/>
        <v>1377</v>
      </c>
      <c r="E17" s="59">
        <f t="shared" si="5"/>
        <v>12.210694333599362</v>
      </c>
      <c r="F17" s="96">
        <v>12654</v>
      </c>
      <c r="G17" s="105">
        <f t="shared" si="1"/>
        <v>1377</v>
      </c>
      <c r="H17" s="59">
        <f t="shared" si="2"/>
        <v>12.210694333599363</v>
      </c>
      <c r="I17" s="96">
        <v>12654</v>
      </c>
      <c r="J17" s="59">
        <f t="shared" si="6"/>
        <v>1377</v>
      </c>
      <c r="K17" s="59">
        <f t="shared" si="7"/>
        <v>12.210694333599362</v>
      </c>
    </row>
    <row r="18" spans="1:11" s="52" customFormat="1" ht="92.25" customHeight="1" x14ac:dyDescent="0.25">
      <c r="A18" s="63" t="s">
        <v>18</v>
      </c>
      <c r="B18" s="66">
        <v>94</v>
      </c>
      <c r="C18" s="94">
        <v>97</v>
      </c>
      <c r="D18" s="59">
        <f t="shared" si="0"/>
        <v>3</v>
      </c>
      <c r="E18" s="59">
        <f t="shared" si="5"/>
        <v>3.1914893617021276</v>
      </c>
      <c r="F18" s="96">
        <v>97</v>
      </c>
      <c r="G18" s="105">
        <f t="shared" si="1"/>
        <v>3</v>
      </c>
      <c r="H18" s="59">
        <f t="shared" si="2"/>
        <v>3.1914893617021391</v>
      </c>
      <c r="I18" s="96">
        <v>97</v>
      </c>
      <c r="J18" s="59">
        <f t="shared" si="6"/>
        <v>3</v>
      </c>
      <c r="K18" s="59">
        <f t="shared" si="7"/>
        <v>3.191489361702128</v>
      </c>
    </row>
    <row r="19" spans="1:11" s="52" customFormat="1" ht="78" customHeight="1" x14ac:dyDescent="0.25">
      <c r="A19" s="63" t="s">
        <v>19</v>
      </c>
      <c r="B19" s="66">
        <v>16749</v>
      </c>
      <c r="C19" s="94">
        <v>19599</v>
      </c>
      <c r="D19" s="59">
        <f t="shared" si="0"/>
        <v>2850</v>
      </c>
      <c r="E19" s="59">
        <f t="shared" si="5"/>
        <v>17.015941250223893</v>
      </c>
      <c r="F19" s="96">
        <v>19599</v>
      </c>
      <c r="G19" s="105">
        <f t="shared" si="1"/>
        <v>2850</v>
      </c>
      <c r="H19" s="59">
        <f t="shared" si="2"/>
        <v>17.015941250223889</v>
      </c>
      <c r="I19" s="96">
        <v>19599</v>
      </c>
      <c r="J19" s="59">
        <f t="shared" si="6"/>
        <v>2850</v>
      </c>
      <c r="K19" s="59">
        <f t="shared" si="7"/>
        <v>17.015941250223893</v>
      </c>
    </row>
    <row r="20" spans="1:11" s="52" customFormat="1" ht="78.599999999999994" customHeight="1" x14ac:dyDescent="0.25">
      <c r="A20" s="63" t="s">
        <v>20</v>
      </c>
      <c r="B20" s="66">
        <v>-1633</v>
      </c>
      <c r="C20" s="94">
        <v>-1742</v>
      </c>
      <c r="D20" s="59">
        <f t="shared" si="0"/>
        <v>-109</v>
      </c>
      <c r="E20" s="59">
        <f t="shared" si="5"/>
        <v>6.6748315982853645</v>
      </c>
      <c r="F20" s="96">
        <v>-1742</v>
      </c>
      <c r="G20" s="105">
        <f t="shared" si="1"/>
        <v>-109</v>
      </c>
      <c r="H20" s="59">
        <f t="shared" si="2"/>
        <v>6.6748315982853796</v>
      </c>
      <c r="I20" s="96">
        <v>-1742</v>
      </c>
      <c r="J20" s="59">
        <f t="shared" si="6"/>
        <v>-109</v>
      </c>
      <c r="K20" s="59">
        <f t="shared" si="7"/>
        <v>6.6748315982853654</v>
      </c>
    </row>
    <row r="21" spans="1:11" s="52" customFormat="1" ht="14.1" customHeight="1" x14ac:dyDescent="0.2">
      <c r="A21" s="67" t="s">
        <v>21</v>
      </c>
      <c r="B21" s="68">
        <f>B22+B23+B24+B25</f>
        <v>22002</v>
      </c>
      <c r="C21" s="69">
        <f>C22+C23+C24+C25</f>
        <v>25214</v>
      </c>
      <c r="D21" s="55">
        <f t="shared" si="0"/>
        <v>3212</v>
      </c>
      <c r="E21" s="55">
        <f t="shared" si="5"/>
        <v>14.598672847922916</v>
      </c>
      <c r="F21" s="69">
        <f>F22+F23+F24+F25</f>
        <v>24600</v>
      </c>
      <c r="G21" s="55">
        <f t="shared" si="1"/>
        <v>2598</v>
      </c>
      <c r="H21" s="55">
        <f t="shared" si="2"/>
        <v>11.808017452958822</v>
      </c>
      <c r="I21" s="69">
        <f>I22+I23+I24+I25</f>
        <v>19962</v>
      </c>
      <c r="J21" s="55">
        <f>I21-B21</f>
        <v>-2040</v>
      </c>
      <c r="K21" s="55">
        <f>I21/B21%-100</f>
        <v>-9.2718843741478025</v>
      </c>
    </row>
    <row r="22" spans="1:11" s="52" customFormat="1" ht="30.75" customHeight="1" x14ac:dyDescent="0.25">
      <c r="A22" s="70" t="s">
        <v>22</v>
      </c>
      <c r="B22" s="58">
        <v>9519</v>
      </c>
      <c r="C22" s="94">
        <v>12346</v>
      </c>
      <c r="D22" s="59">
        <f t="shared" si="0"/>
        <v>2827</v>
      </c>
      <c r="E22" s="59">
        <f t="shared" si="5"/>
        <v>29.698497741359386</v>
      </c>
      <c r="F22" s="103">
        <v>13043</v>
      </c>
      <c r="G22" s="105">
        <f t="shared" si="1"/>
        <v>3524</v>
      </c>
      <c r="H22" s="59">
        <f t="shared" si="2"/>
        <v>37.020695451202869</v>
      </c>
      <c r="I22" s="103">
        <v>14948</v>
      </c>
      <c r="J22" s="59">
        <f t="shared" ref="J22:J25" si="8">I22-B22</f>
        <v>5429</v>
      </c>
      <c r="K22" s="59">
        <f t="shared" ref="K22:K25" si="9">J22/B22%</f>
        <v>57.033301817417801</v>
      </c>
    </row>
    <row r="23" spans="1:11" s="52" customFormat="1" ht="27" customHeight="1" x14ac:dyDescent="0.25">
      <c r="A23" s="57" t="s">
        <v>23</v>
      </c>
      <c r="B23" s="58">
        <v>9678</v>
      </c>
      <c r="C23" s="94">
        <v>9281</v>
      </c>
      <c r="D23" s="59">
        <f t="shared" si="0"/>
        <v>-397</v>
      </c>
      <c r="E23" s="59">
        <f t="shared" si="5"/>
        <v>-4.1020872081008468</v>
      </c>
      <c r="F23" s="103">
        <v>8445</v>
      </c>
      <c r="G23" s="105">
        <f t="shared" si="1"/>
        <v>-1233</v>
      </c>
      <c r="H23" s="59">
        <f t="shared" si="2"/>
        <v>-12.740235585864852</v>
      </c>
      <c r="I23" s="103">
        <v>1902</v>
      </c>
      <c r="J23" s="59">
        <f t="shared" si="8"/>
        <v>-7776</v>
      </c>
      <c r="K23" s="59">
        <f t="shared" si="9"/>
        <v>-80.347179169249841</v>
      </c>
    </row>
    <row r="24" spans="1:11" s="52" customFormat="1" ht="13.5" customHeight="1" x14ac:dyDescent="0.25">
      <c r="A24" s="57" t="s">
        <v>24</v>
      </c>
      <c r="B24" s="58">
        <v>867</v>
      </c>
      <c r="C24" s="94">
        <v>475</v>
      </c>
      <c r="D24" s="59">
        <f t="shared" si="0"/>
        <v>-392</v>
      </c>
      <c r="E24" s="59">
        <f t="shared" si="5"/>
        <v>-45.213379469434834</v>
      </c>
      <c r="F24" s="103">
        <v>0</v>
      </c>
      <c r="G24" s="105">
        <f t="shared" si="1"/>
        <v>-867</v>
      </c>
      <c r="H24" s="59">
        <f t="shared" si="2"/>
        <v>-100</v>
      </c>
      <c r="I24" s="103">
        <v>0</v>
      </c>
      <c r="J24" s="59">
        <f t="shared" si="8"/>
        <v>-867</v>
      </c>
      <c r="K24" s="59">
        <f t="shared" si="9"/>
        <v>-100</v>
      </c>
    </row>
    <row r="25" spans="1:11" s="52" customFormat="1" ht="27" customHeight="1" x14ac:dyDescent="0.25">
      <c r="A25" s="57" t="s">
        <v>25</v>
      </c>
      <c r="B25" s="58">
        <v>1938</v>
      </c>
      <c r="C25" s="94">
        <v>3112</v>
      </c>
      <c r="D25" s="59">
        <f t="shared" si="0"/>
        <v>1174</v>
      </c>
      <c r="E25" s="59">
        <f t="shared" si="5"/>
        <v>60.577915376676984</v>
      </c>
      <c r="F25" s="103">
        <v>3112</v>
      </c>
      <c r="G25" s="105">
        <f t="shared" si="1"/>
        <v>1174</v>
      </c>
      <c r="H25" s="59">
        <f t="shared" si="2"/>
        <v>60.577915376676998</v>
      </c>
      <c r="I25" s="103">
        <v>3112</v>
      </c>
      <c r="J25" s="59">
        <f t="shared" si="8"/>
        <v>1174</v>
      </c>
      <c r="K25" s="59">
        <f t="shared" si="9"/>
        <v>60.577915376676991</v>
      </c>
    </row>
    <row r="26" spans="1:11" s="52" customFormat="1" ht="17.25" customHeight="1" x14ac:dyDescent="0.2">
      <c r="A26" s="71" t="s">
        <v>26</v>
      </c>
      <c r="B26" s="72">
        <f>B27+B28</f>
        <v>57487</v>
      </c>
      <c r="C26" s="73">
        <f>C27+C28</f>
        <v>61406</v>
      </c>
      <c r="D26" s="55">
        <f t="shared" si="0"/>
        <v>3919</v>
      </c>
      <c r="E26" s="55">
        <f t="shared" si="5"/>
        <v>6.8171934524327238</v>
      </c>
      <c r="F26" s="73">
        <f>F27+F28</f>
        <v>64932</v>
      </c>
      <c r="G26" s="55">
        <f t="shared" si="1"/>
        <v>7445</v>
      </c>
      <c r="H26" s="55">
        <f t="shared" si="2"/>
        <v>12.950754083531933</v>
      </c>
      <c r="I26" s="73">
        <f>I27+I28</f>
        <v>67008</v>
      </c>
      <c r="J26" s="55">
        <f>I26-B26</f>
        <v>9521</v>
      </c>
      <c r="K26" s="55">
        <f>I26/B26%-100</f>
        <v>16.562005322942582</v>
      </c>
    </row>
    <row r="27" spans="1:11" s="52" customFormat="1" ht="16.5" customHeight="1" x14ac:dyDescent="0.25">
      <c r="A27" s="74" t="s">
        <v>27</v>
      </c>
      <c r="B27" s="75">
        <v>9001</v>
      </c>
      <c r="C27" s="97">
        <v>9192</v>
      </c>
      <c r="D27" s="59">
        <f t="shared" si="0"/>
        <v>191</v>
      </c>
      <c r="E27" s="59">
        <f t="shared" si="5"/>
        <v>2.1219864459504501</v>
      </c>
      <c r="F27" s="103">
        <v>11152</v>
      </c>
      <c r="G27" s="59">
        <f t="shared" si="1"/>
        <v>2151</v>
      </c>
      <c r="H27" s="59">
        <f t="shared" si="2"/>
        <v>23.897344739473382</v>
      </c>
      <c r="I27" s="103">
        <v>11614</v>
      </c>
      <c r="J27" s="59">
        <f t="shared" ref="J27:J28" si="10">I27-B27</f>
        <v>2613</v>
      </c>
      <c r="K27" s="59">
        <f t="shared" ref="K27:K28" si="11">J27/B27%</f>
        <v>29.030107765803798</v>
      </c>
    </row>
    <row r="28" spans="1:11" s="52" customFormat="1" ht="15" customHeight="1" x14ac:dyDescent="0.25">
      <c r="A28" s="76" t="s">
        <v>28</v>
      </c>
      <c r="B28" s="75">
        <v>48486</v>
      </c>
      <c r="C28" s="97">
        <v>52214</v>
      </c>
      <c r="D28" s="59">
        <f t="shared" si="0"/>
        <v>3728</v>
      </c>
      <c r="E28" s="59">
        <f t="shared" si="5"/>
        <v>7.6888173905869728</v>
      </c>
      <c r="F28" s="103">
        <v>53780</v>
      </c>
      <c r="G28" s="59">
        <f t="shared" si="1"/>
        <v>5294</v>
      </c>
      <c r="H28" s="59">
        <f t="shared" si="2"/>
        <v>10.91861568287753</v>
      </c>
      <c r="I28" s="103">
        <v>55394</v>
      </c>
      <c r="J28" s="59">
        <f t="shared" si="10"/>
        <v>6908</v>
      </c>
      <c r="K28" s="59">
        <f t="shared" si="11"/>
        <v>14.24741162397393</v>
      </c>
    </row>
    <row r="29" spans="1:11" s="56" customFormat="1" ht="16.149999999999999" customHeight="1" x14ac:dyDescent="0.2">
      <c r="A29" s="53" t="s">
        <v>29</v>
      </c>
      <c r="B29" s="55">
        <f>B30+B31</f>
        <v>3525</v>
      </c>
      <c r="C29" s="54">
        <f>C30+C31</f>
        <v>3618</v>
      </c>
      <c r="D29" s="55">
        <f t="shared" si="0"/>
        <v>93</v>
      </c>
      <c r="E29" s="55">
        <f t="shared" si="5"/>
        <v>2.6382978723404253</v>
      </c>
      <c r="F29" s="54">
        <f>F30+F31</f>
        <v>3654</v>
      </c>
      <c r="G29" s="55">
        <f t="shared" si="1"/>
        <v>129</v>
      </c>
      <c r="H29" s="55">
        <f t="shared" si="2"/>
        <v>3.6595744680851112</v>
      </c>
      <c r="I29" s="54">
        <f>I30+I31</f>
        <v>3690</v>
      </c>
      <c r="J29" s="55">
        <f>I29-B29</f>
        <v>165</v>
      </c>
      <c r="K29" s="55">
        <f>I29/B29%-100</f>
        <v>4.6808510638297918</v>
      </c>
    </row>
    <row r="30" spans="1:11" s="56" customFormat="1" ht="27" customHeight="1" x14ac:dyDescent="0.25">
      <c r="A30" s="57" t="s">
        <v>30</v>
      </c>
      <c r="B30" s="58">
        <v>3500</v>
      </c>
      <c r="C30" s="98">
        <v>3598</v>
      </c>
      <c r="D30" s="59">
        <f t="shared" si="0"/>
        <v>98</v>
      </c>
      <c r="E30" s="59">
        <f t="shared" si="5"/>
        <v>2.8000000000000003</v>
      </c>
      <c r="F30" s="104">
        <v>3634</v>
      </c>
      <c r="G30" s="59">
        <f t="shared" si="1"/>
        <v>134</v>
      </c>
      <c r="H30" s="59">
        <f t="shared" si="2"/>
        <v>3.8285714285714221</v>
      </c>
      <c r="I30" s="106">
        <v>3670</v>
      </c>
      <c r="J30" s="59">
        <f t="shared" ref="J30:J31" si="12">I30-B30</f>
        <v>170</v>
      </c>
      <c r="K30" s="59">
        <f t="shared" ref="K30:K31" si="13">J30/B30%</f>
        <v>4.8571428571428568</v>
      </c>
    </row>
    <row r="31" spans="1:11" s="56" customFormat="1" ht="37.5" customHeight="1" x14ac:dyDescent="0.25">
      <c r="A31" s="57" t="s">
        <v>31</v>
      </c>
      <c r="B31" s="58">
        <v>25</v>
      </c>
      <c r="C31" s="98">
        <v>20</v>
      </c>
      <c r="D31" s="59">
        <f t="shared" si="0"/>
        <v>-5</v>
      </c>
      <c r="E31" s="59">
        <f t="shared" si="5"/>
        <v>-20</v>
      </c>
      <c r="F31" s="104">
        <v>20</v>
      </c>
      <c r="G31" s="59">
        <f t="shared" si="1"/>
        <v>-5</v>
      </c>
      <c r="H31" s="59">
        <f t="shared" si="2"/>
        <v>-20</v>
      </c>
      <c r="I31" s="104">
        <v>20</v>
      </c>
      <c r="J31" s="59">
        <f t="shared" si="12"/>
        <v>-5</v>
      </c>
      <c r="K31" s="59">
        <f t="shared" si="13"/>
        <v>-20</v>
      </c>
    </row>
    <row r="32" spans="1:11" s="56" customFormat="1" ht="27.75" customHeight="1" x14ac:dyDescent="0.25">
      <c r="A32" s="77" t="s">
        <v>32</v>
      </c>
      <c r="B32" s="68">
        <v>0</v>
      </c>
      <c r="C32" s="55">
        <f>C33</f>
        <v>0</v>
      </c>
      <c r="D32" s="55">
        <f t="shared" si="0"/>
        <v>0</v>
      </c>
      <c r="E32" s="55">
        <v>0</v>
      </c>
      <c r="F32" s="55">
        <f>F33</f>
        <v>0</v>
      </c>
      <c r="G32" s="55">
        <f t="shared" si="1"/>
        <v>0</v>
      </c>
      <c r="H32" s="55">
        <v>0</v>
      </c>
      <c r="I32" s="55">
        <f>I33</f>
        <v>0</v>
      </c>
      <c r="J32" s="55">
        <f>I32-B32</f>
        <v>0</v>
      </c>
      <c r="K32" s="55">
        <v>0</v>
      </c>
    </row>
    <row r="33" spans="1:11" s="56" customFormat="1" ht="17.25" customHeight="1" x14ac:dyDescent="0.2">
      <c r="A33" s="57" t="s">
        <v>33</v>
      </c>
      <c r="B33" s="58">
        <v>0</v>
      </c>
      <c r="C33" s="99">
        <v>0</v>
      </c>
      <c r="D33" s="59">
        <f t="shared" si="0"/>
        <v>0</v>
      </c>
      <c r="E33" s="59">
        <v>0</v>
      </c>
      <c r="F33" s="104">
        <v>0</v>
      </c>
      <c r="G33" s="59">
        <f t="shared" si="1"/>
        <v>0</v>
      </c>
      <c r="H33" s="59">
        <v>0</v>
      </c>
      <c r="I33" s="104">
        <v>0</v>
      </c>
      <c r="J33" s="59">
        <f>I33-B33</f>
        <v>0</v>
      </c>
      <c r="K33" s="59">
        <v>0</v>
      </c>
    </row>
    <row r="34" spans="1:11" s="56" customFormat="1" ht="37.5" customHeight="1" x14ac:dyDescent="0.2">
      <c r="A34" s="53" t="s">
        <v>34</v>
      </c>
      <c r="B34" s="55">
        <f>B35+B37+B38+B39+B36</f>
        <v>20080</v>
      </c>
      <c r="C34" s="55">
        <f>C35+C37+C38+C39+C36</f>
        <v>15007</v>
      </c>
      <c r="D34" s="55">
        <f t="shared" si="0"/>
        <v>-5073</v>
      </c>
      <c r="E34" s="55">
        <f>D34/B34*100</f>
        <v>-25.263944223107572</v>
      </c>
      <c r="F34" s="55">
        <f>F35+F37+F38+F39+F36</f>
        <v>14470</v>
      </c>
      <c r="G34" s="55">
        <f t="shared" si="1"/>
        <v>-5610</v>
      </c>
      <c r="H34" s="55">
        <f t="shared" si="2"/>
        <v>-27.9382470119522</v>
      </c>
      <c r="I34" s="55">
        <f>I35+I37+I38+I39+I36</f>
        <v>14470</v>
      </c>
      <c r="J34" s="55">
        <f>I34-B34</f>
        <v>-5610</v>
      </c>
      <c r="K34" s="55">
        <f>I34/B34%-100</f>
        <v>-27.9382470119522</v>
      </c>
    </row>
    <row r="35" spans="1:11" s="52" customFormat="1" ht="64.150000000000006" customHeight="1" x14ac:dyDescent="0.25">
      <c r="A35" s="57" t="s">
        <v>35</v>
      </c>
      <c r="B35" s="64">
        <v>13596</v>
      </c>
      <c r="C35" s="94">
        <v>6139</v>
      </c>
      <c r="D35" s="59">
        <f t="shared" si="0"/>
        <v>-7457</v>
      </c>
      <c r="E35" s="59">
        <f>D35/B35*100</f>
        <v>-54.847013827596349</v>
      </c>
      <c r="F35" s="94">
        <v>6139</v>
      </c>
      <c r="G35" s="59">
        <f t="shared" si="1"/>
        <v>-7457</v>
      </c>
      <c r="H35" s="59">
        <f t="shared" si="2"/>
        <v>-54.847013827596356</v>
      </c>
      <c r="I35" s="94">
        <v>6139</v>
      </c>
      <c r="J35" s="59">
        <f t="shared" ref="J35:J39" si="14">I35-B35</f>
        <v>-7457</v>
      </c>
      <c r="K35" s="59">
        <f t="shared" ref="K35:K39" si="15">J35/B35%</f>
        <v>-54.847013827596349</v>
      </c>
    </row>
    <row r="36" spans="1:11" s="52" customFormat="1" ht="76.150000000000006" customHeight="1" x14ac:dyDescent="0.25">
      <c r="A36" s="78" t="s">
        <v>36</v>
      </c>
      <c r="B36" s="64">
        <v>0</v>
      </c>
      <c r="C36" s="94">
        <v>867</v>
      </c>
      <c r="D36" s="59">
        <f t="shared" si="0"/>
        <v>867</v>
      </c>
      <c r="E36" s="59"/>
      <c r="F36" s="94">
        <v>867</v>
      </c>
      <c r="G36" s="59">
        <f t="shared" si="1"/>
        <v>867</v>
      </c>
      <c r="H36" s="59"/>
      <c r="I36" s="94">
        <v>867</v>
      </c>
      <c r="J36" s="59">
        <f t="shared" si="14"/>
        <v>867</v>
      </c>
      <c r="K36" s="59"/>
    </row>
    <row r="37" spans="1:11" s="52" customFormat="1" ht="83.45" customHeight="1" x14ac:dyDescent="0.25">
      <c r="A37" s="57" t="s">
        <v>37</v>
      </c>
      <c r="B37" s="66">
        <v>2038</v>
      </c>
      <c r="C37" s="94">
        <v>2186</v>
      </c>
      <c r="D37" s="59">
        <f t="shared" si="0"/>
        <v>148</v>
      </c>
      <c r="E37" s="59">
        <f>D37/B37*100</f>
        <v>7.2620215897939158</v>
      </c>
      <c r="F37" s="94">
        <v>1807</v>
      </c>
      <c r="G37" s="59">
        <f t="shared" si="1"/>
        <v>-231</v>
      </c>
      <c r="H37" s="59">
        <f t="shared" si="2"/>
        <v>-11.334641805691845</v>
      </c>
      <c r="I37" s="94">
        <v>1807</v>
      </c>
      <c r="J37" s="59">
        <f t="shared" si="14"/>
        <v>-231</v>
      </c>
      <c r="K37" s="59">
        <f t="shared" si="15"/>
        <v>-11.334641805691856</v>
      </c>
    </row>
    <row r="38" spans="1:11" s="52" customFormat="1" ht="38.25" customHeight="1" x14ac:dyDescent="0.25">
      <c r="A38" s="63" t="s">
        <v>38</v>
      </c>
      <c r="B38" s="66">
        <v>210</v>
      </c>
      <c r="C38" s="94">
        <v>234</v>
      </c>
      <c r="D38" s="59">
        <f t="shared" si="0"/>
        <v>24</v>
      </c>
      <c r="E38" s="59">
        <v>0</v>
      </c>
      <c r="F38" s="94">
        <v>193</v>
      </c>
      <c r="G38" s="59">
        <f t="shared" si="1"/>
        <v>-17</v>
      </c>
      <c r="H38" s="59">
        <f t="shared" si="2"/>
        <v>-8.095238095238102</v>
      </c>
      <c r="I38" s="94">
        <v>193</v>
      </c>
      <c r="J38" s="59">
        <f t="shared" si="14"/>
        <v>-17</v>
      </c>
      <c r="K38" s="59">
        <f t="shared" si="15"/>
        <v>-8.0952380952380949</v>
      </c>
    </row>
    <row r="39" spans="1:11" s="52" customFormat="1" ht="86.45" customHeight="1" x14ac:dyDescent="0.25">
      <c r="A39" s="57" t="s">
        <v>39</v>
      </c>
      <c r="B39" s="66">
        <v>4236</v>
      </c>
      <c r="C39" s="94">
        <v>5581</v>
      </c>
      <c r="D39" s="59">
        <f t="shared" si="0"/>
        <v>1345</v>
      </c>
      <c r="E39" s="59">
        <f t="shared" ref="E39:E49" si="16">D39/B39*100</f>
        <v>31.751652502360717</v>
      </c>
      <c r="F39" s="94">
        <v>5464</v>
      </c>
      <c r="G39" s="59">
        <f t="shared" si="1"/>
        <v>1228</v>
      </c>
      <c r="H39" s="59">
        <f t="shared" si="2"/>
        <v>28.989612842304069</v>
      </c>
      <c r="I39" s="94">
        <v>5464</v>
      </c>
      <c r="J39" s="59">
        <f t="shared" si="14"/>
        <v>1228</v>
      </c>
      <c r="K39" s="59">
        <f t="shared" si="15"/>
        <v>28.989612842304062</v>
      </c>
    </row>
    <row r="40" spans="1:11" s="56" customFormat="1" ht="30.6" customHeight="1" x14ac:dyDescent="0.2">
      <c r="A40" s="53" t="s">
        <v>40</v>
      </c>
      <c r="B40" s="55">
        <f>B41</f>
        <v>144</v>
      </c>
      <c r="C40" s="100">
        <f>C41</f>
        <v>215</v>
      </c>
      <c r="D40" s="55">
        <f t="shared" si="0"/>
        <v>71</v>
      </c>
      <c r="E40" s="55">
        <f t="shared" si="16"/>
        <v>49.305555555555557</v>
      </c>
      <c r="F40" s="55">
        <f>F41</f>
        <v>215</v>
      </c>
      <c r="G40" s="55">
        <f t="shared" si="1"/>
        <v>71</v>
      </c>
      <c r="H40" s="55">
        <f t="shared" si="2"/>
        <v>49.305555555555571</v>
      </c>
      <c r="I40" s="55">
        <f>I41</f>
        <v>215</v>
      </c>
      <c r="J40" s="55">
        <f>I40-B40</f>
        <v>71</v>
      </c>
      <c r="K40" s="55"/>
    </row>
    <row r="41" spans="1:11" s="52" customFormat="1" ht="30" customHeight="1" x14ac:dyDescent="0.25">
      <c r="A41" s="63" t="s">
        <v>41</v>
      </c>
      <c r="B41" s="79">
        <f>B42+B43+B44</f>
        <v>144</v>
      </c>
      <c r="C41" s="99">
        <f>C42+C43+C44</f>
        <v>215</v>
      </c>
      <c r="D41" s="59">
        <f t="shared" si="0"/>
        <v>71</v>
      </c>
      <c r="E41" s="59">
        <f t="shared" si="16"/>
        <v>49.305555555555557</v>
      </c>
      <c r="F41" s="99">
        <f>F42+F43+F44</f>
        <v>215</v>
      </c>
      <c r="G41" s="59">
        <f t="shared" si="1"/>
        <v>71</v>
      </c>
      <c r="H41" s="59">
        <f t="shared" si="2"/>
        <v>49.305555555555571</v>
      </c>
      <c r="I41" s="99">
        <f>I42+I43+I44</f>
        <v>215</v>
      </c>
      <c r="J41" s="59">
        <f t="shared" ref="J41:J44" si="17">I41-B41</f>
        <v>71</v>
      </c>
      <c r="K41" s="59">
        <f t="shared" ref="K41:K44" si="18">J41/B41%</f>
        <v>49.305555555555557</v>
      </c>
    </row>
    <row r="42" spans="1:11" s="81" customFormat="1" ht="27.75" customHeight="1" x14ac:dyDescent="0.25">
      <c r="A42" s="80" t="s">
        <v>42</v>
      </c>
      <c r="B42" s="49">
        <v>28</v>
      </c>
      <c r="C42" s="96">
        <v>50</v>
      </c>
      <c r="D42" s="59">
        <f t="shared" si="0"/>
        <v>22</v>
      </c>
      <c r="E42" s="59">
        <f t="shared" si="16"/>
        <v>78.571428571428569</v>
      </c>
      <c r="F42" s="96">
        <v>50</v>
      </c>
      <c r="G42" s="59">
        <f t="shared" si="1"/>
        <v>22</v>
      </c>
      <c r="H42" s="59">
        <f t="shared" si="2"/>
        <v>78.571428571428555</v>
      </c>
      <c r="I42" s="96">
        <v>50</v>
      </c>
      <c r="J42" s="59">
        <f t="shared" si="17"/>
        <v>22</v>
      </c>
      <c r="K42" s="59">
        <f t="shared" si="18"/>
        <v>78.571428571428569</v>
      </c>
    </row>
    <row r="43" spans="1:11" s="52" customFormat="1" ht="25.5" customHeight="1" x14ac:dyDescent="0.25">
      <c r="A43" s="57" t="s">
        <v>43</v>
      </c>
      <c r="B43" s="66">
        <v>8</v>
      </c>
      <c r="C43" s="94">
        <v>15</v>
      </c>
      <c r="D43" s="59">
        <f t="shared" si="0"/>
        <v>7</v>
      </c>
      <c r="E43" s="59">
        <f t="shared" si="16"/>
        <v>87.5</v>
      </c>
      <c r="F43" s="94">
        <v>15</v>
      </c>
      <c r="G43" s="59">
        <f t="shared" si="1"/>
        <v>7</v>
      </c>
      <c r="H43" s="59">
        <f t="shared" si="2"/>
        <v>87.5</v>
      </c>
      <c r="I43" s="94">
        <v>15</v>
      </c>
      <c r="J43" s="59">
        <f t="shared" si="17"/>
        <v>7</v>
      </c>
      <c r="K43" s="59">
        <f t="shared" si="18"/>
        <v>87.5</v>
      </c>
    </row>
    <row r="44" spans="1:11" s="52" customFormat="1" ht="24.75" customHeight="1" x14ac:dyDescent="0.25">
      <c r="A44" s="57" t="s">
        <v>44</v>
      </c>
      <c r="B44" s="66">
        <v>108</v>
      </c>
      <c r="C44" s="94">
        <v>150</v>
      </c>
      <c r="D44" s="59">
        <f t="shared" si="0"/>
        <v>42</v>
      </c>
      <c r="E44" s="59">
        <f t="shared" si="16"/>
        <v>38.888888888888893</v>
      </c>
      <c r="F44" s="94">
        <v>150</v>
      </c>
      <c r="G44" s="59">
        <f t="shared" si="1"/>
        <v>42</v>
      </c>
      <c r="H44" s="59">
        <f t="shared" si="2"/>
        <v>38.888888888888886</v>
      </c>
      <c r="I44" s="94">
        <v>150</v>
      </c>
      <c r="J44" s="59">
        <f t="shared" si="17"/>
        <v>42</v>
      </c>
      <c r="K44" s="59">
        <f t="shared" si="18"/>
        <v>38.888888888888886</v>
      </c>
    </row>
    <row r="45" spans="1:11" s="56" customFormat="1" ht="23.25" customHeight="1" x14ac:dyDescent="0.2">
      <c r="A45" s="53" t="s">
        <v>45</v>
      </c>
      <c r="B45" s="55">
        <f>B46+B47+B48</f>
        <v>1756</v>
      </c>
      <c r="C45" s="54">
        <f>C46+C47+C48</f>
        <v>1587</v>
      </c>
      <c r="D45" s="55">
        <f t="shared" si="0"/>
        <v>-169</v>
      </c>
      <c r="E45" s="55">
        <f t="shared" si="16"/>
        <v>-9.6241457858769941</v>
      </c>
      <c r="F45" s="54">
        <f>F46+F47+F48</f>
        <v>1494</v>
      </c>
      <c r="G45" s="55">
        <f t="shared" si="1"/>
        <v>-262</v>
      </c>
      <c r="H45" s="55">
        <f t="shared" si="2"/>
        <v>-14.920273348519359</v>
      </c>
      <c r="I45" s="54">
        <f>I46+I47+I48</f>
        <v>1515</v>
      </c>
      <c r="J45" s="55">
        <f>I45-B45</f>
        <v>-241</v>
      </c>
      <c r="K45" s="55">
        <f>I45/B45%-100</f>
        <v>-13.724373576309787</v>
      </c>
    </row>
    <row r="46" spans="1:11" s="83" customFormat="1" ht="13.5" customHeight="1" x14ac:dyDescent="0.25">
      <c r="A46" s="82" t="s">
        <v>46</v>
      </c>
      <c r="B46" s="58">
        <v>120</v>
      </c>
      <c r="C46" s="101">
        <v>125</v>
      </c>
      <c r="D46" s="59">
        <f t="shared" si="0"/>
        <v>5</v>
      </c>
      <c r="E46" s="59">
        <f t="shared" si="16"/>
        <v>4.1666666666666661</v>
      </c>
      <c r="F46" s="101">
        <v>129</v>
      </c>
      <c r="G46" s="59">
        <f t="shared" si="1"/>
        <v>9</v>
      </c>
      <c r="H46" s="59">
        <f t="shared" si="2"/>
        <v>7.5</v>
      </c>
      <c r="I46" s="101">
        <v>133</v>
      </c>
      <c r="J46" s="59">
        <f t="shared" ref="J46:J48" si="19">I46-B46</f>
        <v>13</v>
      </c>
      <c r="K46" s="59">
        <f t="shared" ref="K46:K48" si="20">J46/B46%</f>
        <v>10.833333333333334</v>
      </c>
    </row>
    <row r="47" spans="1:11" s="83" customFormat="1" ht="40.5" customHeight="1" x14ac:dyDescent="0.25">
      <c r="A47" s="63" t="s">
        <v>47</v>
      </c>
      <c r="B47" s="64">
        <v>404</v>
      </c>
      <c r="C47" s="101">
        <v>404</v>
      </c>
      <c r="D47" s="59">
        <f t="shared" si="0"/>
        <v>0</v>
      </c>
      <c r="E47" s="59">
        <f t="shared" si="16"/>
        <v>0</v>
      </c>
      <c r="F47" s="101">
        <v>420</v>
      </c>
      <c r="G47" s="59">
        <f t="shared" si="1"/>
        <v>16</v>
      </c>
      <c r="H47" s="59">
        <f t="shared" si="2"/>
        <v>3.9603960396039639</v>
      </c>
      <c r="I47" s="101">
        <v>437</v>
      </c>
      <c r="J47" s="59">
        <f t="shared" si="19"/>
        <v>33</v>
      </c>
      <c r="K47" s="59">
        <f t="shared" si="20"/>
        <v>8.1683168316831676</v>
      </c>
    </row>
    <row r="48" spans="1:11" s="52" customFormat="1" ht="15.75" customHeight="1" x14ac:dyDescent="0.25">
      <c r="A48" s="63" t="s">
        <v>48</v>
      </c>
      <c r="B48" s="64">
        <v>1232</v>
      </c>
      <c r="C48" s="101">
        <v>1058</v>
      </c>
      <c r="D48" s="59">
        <f t="shared" si="0"/>
        <v>-174</v>
      </c>
      <c r="E48" s="59">
        <f t="shared" si="16"/>
        <v>-14.123376623376624</v>
      </c>
      <c r="F48" s="101">
        <v>945</v>
      </c>
      <c r="G48" s="59">
        <f t="shared" si="1"/>
        <v>-287</v>
      </c>
      <c r="H48" s="59">
        <f t="shared" si="2"/>
        <v>-23.295454545454547</v>
      </c>
      <c r="I48" s="101">
        <v>945</v>
      </c>
      <c r="J48" s="59">
        <f t="shared" si="19"/>
        <v>-287</v>
      </c>
      <c r="K48" s="59">
        <f t="shared" si="20"/>
        <v>-23.295454545454543</v>
      </c>
    </row>
    <row r="49" spans="1:11" s="56" customFormat="1" ht="27" customHeight="1" x14ac:dyDescent="0.2">
      <c r="A49" s="53" t="s">
        <v>49</v>
      </c>
      <c r="B49" s="55">
        <f>B50+B51+B52</f>
        <v>8512</v>
      </c>
      <c r="C49" s="55">
        <f>C50+C51</f>
        <v>5336</v>
      </c>
      <c r="D49" s="55">
        <f t="shared" si="0"/>
        <v>-3176</v>
      </c>
      <c r="E49" s="55">
        <f t="shared" si="16"/>
        <v>-37.31203007518797</v>
      </c>
      <c r="F49" s="55">
        <f>F50+F51</f>
        <v>4200</v>
      </c>
      <c r="G49" s="55">
        <f t="shared" si="1"/>
        <v>-4312</v>
      </c>
      <c r="H49" s="55">
        <f t="shared" si="2"/>
        <v>-50.65789473684211</v>
      </c>
      <c r="I49" s="55">
        <f>I50+I51</f>
        <v>4200</v>
      </c>
      <c r="J49" s="55">
        <f>I49-B49</f>
        <v>-4312</v>
      </c>
      <c r="K49" s="55">
        <f>I49/B49%-100</f>
        <v>-50.65789473684211</v>
      </c>
    </row>
    <row r="50" spans="1:11" s="85" customFormat="1" ht="79.150000000000006" customHeight="1" x14ac:dyDescent="0.25">
      <c r="A50" s="84" t="s">
        <v>50</v>
      </c>
      <c r="B50" s="58">
        <v>10</v>
      </c>
      <c r="C50" s="98">
        <v>0</v>
      </c>
      <c r="D50" s="59">
        <f t="shared" si="0"/>
        <v>-10</v>
      </c>
      <c r="E50" s="59">
        <v>0</v>
      </c>
      <c r="F50" s="98">
        <v>0</v>
      </c>
      <c r="G50" s="59">
        <f t="shared" si="1"/>
        <v>-10</v>
      </c>
      <c r="H50" s="59">
        <f t="shared" si="2"/>
        <v>-100</v>
      </c>
      <c r="I50" s="98">
        <v>0</v>
      </c>
      <c r="J50" s="59">
        <f t="shared" ref="J50:J52" si="21">I50-B50</f>
        <v>-10</v>
      </c>
      <c r="K50" s="59">
        <f t="shared" ref="K50:K52" si="22">J50/B50%</f>
        <v>-100</v>
      </c>
    </row>
    <row r="51" spans="1:11" s="85" customFormat="1" ht="41.45" customHeight="1" x14ac:dyDescent="0.25">
      <c r="A51" s="57" t="s">
        <v>51</v>
      </c>
      <c r="B51" s="58">
        <v>6128</v>
      </c>
      <c r="C51" s="98">
        <v>5336</v>
      </c>
      <c r="D51" s="59">
        <f t="shared" si="0"/>
        <v>-792</v>
      </c>
      <c r="E51" s="59">
        <f>D51/B51*100</f>
        <v>-12.924281984334204</v>
      </c>
      <c r="F51" s="98">
        <v>4200</v>
      </c>
      <c r="G51" s="59">
        <f t="shared" si="1"/>
        <v>-1928</v>
      </c>
      <c r="H51" s="59">
        <f t="shared" si="2"/>
        <v>-31.462140992167107</v>
      </c>
      <c r="I51" s="98">
        <v>4200</v>
      </c>
      <c r="J51" s="59">
        <f t="shared" si="21"/>
        <v>-1928</v>
      </c>
      <c r="K51" s="59">
        <f t="shared" si="22"/>
        <v>-31.4621409921671</v>
      </c>
    </row>
    <row r="52" spans="1:11" s="85" customFormat="1" ht="78" customHeight="1" x14ac:dyDescent="0.25">
      <c r="A52" s="84" t="s">
        <v>52</v>
      </c>
      <c r="B52" s="58">
        <v>2374</v>
      </c>
      <c r="C52" s="98">
        <v>0</v>
      </c>
      <c r="D52" s="59"/>
      <c r="E52" s="59"/>
      <c r="F52" s="98">
        <v>0</v>
      </c>
      <c r="G52" s="59">
        <f t="shared" si="1"/>
        <v>-2374</v>
      </c>
      <c r="H52" s="59">
        <f t="shared" si="2"/>
        <v>-100</v>
      </c>
      <c r="I52" s="98">
        <v>0</v>
      </c>
      <c r="J52" s="59">
        <f t="shared" si="21"/>
        <v>-2374</v>
      </c>
      <c r="K52" s="59">
        <f t="shared" si="22"/>
        <v>-100</v>
      </c>
    </row>
    <row r="53" spans="1:11" s="56" customFormat="1" ht="14.1" customHeight="1" x14ac:dyDescent="0.2">
      <c r="A53" s="53" t="s">
        <v>53</v>
      </c>
      <c r="B53" s="54">
        <f>B54+B55+B57+B58+B60+B62+B61</f>
        <v>2560</v>
      </c>
      <c r="C53" s="54">
        <f>C54+C55+C57+C58+C60+C61+C56+C62+C59</f>
        <v>3403</v>
      </c>
      <c r="D53" s="55">
        <f t="shared" ref="D53:D74" si="23">C53-B53</f>
        <v>843</v>
      </c>
      <c r="E53" s="55">
        <f>D53/B53*100</f>
        <v>32.9296875</v>
      </c>
      <c r="F53" s="54">
        <f>F54+F55+F57+F58+F60+F61+F56+F62+F59</f>
        <v>3437</v>
      </c>
      <c r="G53" s="55">
        <f t="shared" si="1"/>
        <v>877</v>
      </c>
      <c r="H53" s="55">
        <f t="shared" si="2"/>
        <v>34.2578125</v>
      </c>
      <c r="I53" s="54">
        <f>I54+I55+I57+I58+I60+I61+I56+I62+I59</f>
        <v>3471</v>
      </c>
      <c r="J53" s="55">
        <f>I53-B53</f>
        <v>911</v>
      </c>
      <c r="K53" s="55">
        <f>I53/B53%-100</f>
        <v>35.5859375</v>
      </c>
    </row>
    <row r="54" spans="1:11" s="83" customFormat="1" ht="26.25" customHeight="1" x14ac:dyDescent="0.25">
      <c r="A54" s="82" t="s">
        <v>54</v>
      </c>
      <c r="B54" s="58">
        <v>40</v>
      </c>
      <c r="C54" s="98">
        <v>58</v>
      </c>
      <c r="D54" s="59">
        <f t="shared" si="23"/>
        <v>18</v>
      </c>
      <c r="E54" s="59">
        <f>D54/B54*100</f>
        <v>45</v>
      </c>
      <c r="F54" s="98">
        <v>59</v>
      </c>
      <c r="G54" s="59">
        <f t="shared" si="1"/>
        <v>19</v>
      </c>
      <c r="H54" s="59">
        <f t="shared" si="2"/>
        <v>47.5</v>
      </c>
      <c r="I54" s="98">
        <v>59</v>
      </c>
      <c r="J54" s="59">
        <f t="shared" ref="J54:J62" si="24">I54-B54</f>
        <v>19</v>
      </c>
      <c r="K54" s="59">
        <f t="shared" ref="K54:K62" si="25">J54/B54%</f>
        <v>47.5</v>
      </c>
    </row>
    <row r="55" spans="1:11" s="83" customFormat="1" ht="69.599999999999994" customHeight="1" x14ac:dyDescent="0.25">
      <c r="A55" s="57" t="s">
        <v>55</v>
      </c>
      <c r="B55" s="58">
        <v>0</v>
      </c>
      <c r="C55" s="98">
        <v>10</v>
      </c>
      <c r="D55" s="59">
        <f t="shared" si="23"/>
        <v>10</v>
      </c>
      <c r="E55" s="59"/>
      <c r="F55" s="98">
        <v>10</v>
      </c>
      <c r="G55" s="59">
        <f t="shared" si="1"/>
        <v>10</v>
      </c>
      <c r="H55" s="59"/>
      <c r="I55" s="98">
        <v>16</v>
      </c>
      <c r="J55" s="59">
        <f t="shared" si="24"/>
        <v>16</v>
      </c>
      <c r="K55" s="59"/>
    </row>
    <row r="56" spans="1:11" s="83" customFormat="1" ht="66" customHeight="1" x14ac:dyDescent="0.25">
      <c r="A56" s="86" t="s">
        <v>56</v>
      </c>
      <c r="B56" s="58">
        <v>200</v>
      </c>
      <c r="C56" s="98">
        <v>110</v>
      </c>
      <c r="D56" s="59">
        <f t="shared" si="23"/>
        <v>-90</v>
      </c>
      <c r="E56" s="59">
        <v>0</v>
      </c>
      <c r="F56" s="98">
        <v>111</v>
      </c>
      <c r="G56" s="59">
        <f t="shared" si="1"/>
        <v>-89</v>
      </c>
      <c r="H56" s="59">
        <f t="shared" si="2"/>
        <v>-44.5</v>
      </c>
      <c r="I56" s="98">
        <v>112</v>
      </c>
      <c r="J56" s="59">
        <f t="shared" si="24"/>
        <v>-88</v>
      </c>
      <c r="K56" s="59">
        <f t="shared" si="25"/>
        <v>-44</v>
      </c>
    </row>
    <row r="57" spans="1:11" s="83" customFormat="1" ht="69" customHeight="1" x14ac:dyDescent="0.25">
      <c r="A57" s="87" t="s">
        <v>57</v>
      </c>
      <c r="B57" s="58">
        <v>40</v>
      </c>
      <c r="C57" s="98">
        <v>40</v>
      </c>
      <c r="D57" s="59">
        <f t="shared" si="23"/>
        <v>0</v>
      </c>
      <c r="E57" s="59">
        <f t="shared" ref="E57:E71" si="26">D57/B57*100</f>
        <v>0</v>
      </c>
      <c r="F57" s="98">
        <v>40</v>
      </c>
      <c r="G57" s="59">
        <f t="shared" si="1"/>
        <v>0</v>
      </c>
      <c r="H57" s="59">
        <f t="shared" si="2"/>
        <v>0</v>
      </c>
      <c r="I57" s="98">
        <v>41</v>
      </c>
      <c r="J57" s="59">
        <f t="shared" si="24"/>
        <v>1</v>
      </c>
      <c r="K57" s="59">
        <f t="shared" si="25"/>
        <v>2.5</v>
      </c>
    </row>
    <row r="58" spans="1:11" s="88" customFormat="1" ht="108.6" customHeight="1" x14ac:dyDescent="0.25">
      <c r="A58" s="82" t="s">
        <v>58</v>
      </c>
      <c r="B58" s="64">
        <v>450</v>
      </c>
      <c r="C58" s="94">
        <v>645</v>
      </c>
      <c r="D58" s="59">
        <f t="shared" si="23"/>
        <v>195</v>
      </c>
      <c r="E58" s="59">
        <f t="shared" si="26"/>
        <v>43.333333333333336</v>
      </c>
      <c r="F58" s="94">
        <v>651</v>
      </c>
      <c r="G58" s="59">
        <f t="shared" si="1"/>
        <v>201</v>
      </c>
      <c r="H58" s="59">
        <f t="shared" si="2"/>
        <v>44.666666666666657</v>
      </c>
      <c r="I58" s="94">
        <v>652</v>
      </c>
      <c r="J58" s="59">
        <f t="shared" si="24"/>
        <v>202</v>
      </c>
      <c r="K58" s="59">
        <f t="shared" si="25"/>
        <v>44.888888888888886</v>
      </c>
    </row>
    <row r="59" spans="1:11" s="88" customFormat="1" ht="52.15" customHeight="1" x14ac:dyDescent="0.25">
      <c r="A59" s="89" t="s">
        <v>59</v>
      </c>
      <c r="B59" s="64">
        <v>34</v>
      </c>
      <c r="C59" s="94">
        <v>40</v>
      </c>
      <c r="D59" s="59">
        <f t="shared" si="23"/>
        <v>6</v>
      </c>
      <c r="E59" s="59">
        <f t="shared" si="26"/>
        <v>17.647058823529413</v>
      </c>
      <c r="F59" s="94">
        <v>41</v>
      </c>
      <c r="G59" s="59">
        <f t="shared" si="1"/>
        <v>7</v>
      </c>
      <c r="H59" s="59">
        <f t="shared" si="2"/>
        <v>20.588235294117638</v>
      </c>
      <c r="I59" s="94">
        <v>41</v>
      </c>
      <c r="J59" s="59">
        <f t="shared" si="24"/>
        <v>7</v>
      </c>
      <c r="K59" s="59">
        <f t="shared" si="25"/>
        <v>20.588235294117645</v>
      </c>
    </row>
    <row r="60" spans="1:11" s="52" customFormat="1" ht="27" customHeight="1" x14ac:dyDescent="0.25">
      <c r="A60" s="70" t="s">
        <v>60</v>
      </c>
      <c r="B60" s="66">
        <v>630</v>
      </c>
      <c r="C60" s="94">
        <v>700</v>
      </c>
      <c r="D60" s="59">
        <f t="shared" si="23"/>
        <v>70</v>
      </c>
      <c r="E60" s="59">
        <f t="shared" si="26"/>
        <v>11.111111111111111</v>
      </c>
      <c r="F60" s="94">
        <v>707</v>
      </c>
      <c r="G60" s="59">
        <f t="shared" si="1"/>
        <v>77</v>
      </c>
      <c r="H60" s="59">
        <f t="shared" si="2"/>
        <v>12.222222222222229</v>
      </c>
      <c r="I60" s="94">
        <v>714</v>
      </c>
      <c r="J60" s="59">
        <f t="shared" si="24"/>
        <v>84</v>
      </c>
      <c r="K60" s="59">
        <f t="shared" si="25"/>
        <v>13.333333333333334</v>
      </c>
    </row>
    <row r="61" spans="1:11" s="52" customFormat="1" ht="68.45" customHeight="1" x14ac:dyDescent="0.25">
      <c r="A61" s="57" t="s">
        <v>61</v>
      </c>
      <c r="B61" s="64">
        <v>900</v>
      </c>
      <c r="C61" s="94">
        <v>900</v>
      </c>
      <c r="D61" s="59">
        <f t="shared" si="23"/>
        <v>0</v>
      </c>
      <c r="E61" s="59">
        <f t="shared" si="26"/>
        <v>0</v>
      </c>
      <c r="F61" s="94">
        <v>909</v>
      </c>
      <c r="G61" s="59">
        <f t="shared" si="1"/>
        <v>9</v>
      </c>
      <c r="H61" s="59">
        <f t="shared" si="2"/>
        <v>1</v>
      </c>
      <c r="I61" s="94">
        <v>918</v>
      </c>
      <c r="J61" s="59">
        <f t="shared" si="24"/>
        <v>18</v>
      </c>
      <c r="K61" s="59">
        <f t="shared" si="25"/>
        <v>2</v>
      </c>
    </row>
    <row r="62" spans="1:11" s="52" customFormat="1" ht="47.45" customHeight="1" x14ac:dyDescent="0.25">
      <c r="A62" s="87" t="s">
        <v>62</v>
      </c>
      <c r="B62" s="64">
        <v>500</v>
      </c>
      <c r="C62" s="94">
        <v>900</v>
      </c>
      <c r="D62" s="59">
        <f t="shared" si="23"/>
        <v>400</v>
      </c>
      <c r="E62" s="59">
        <f t="shared" si="26"/>
        <v>80</v>
      </c>
      <c r="F62" s="94">
        <v>909</v>
      </c>
      <c r="G62" s="59">
        <f t="shared" si="1"/>
        <v>409</v>
      </c>
      <c r="H62" s="59">
        <f t="shared" si="2"/>
        <v>81.800000000000011</v>
      </c>
      <c r="I62" s="94">
        <v>918</v>
      </c>
      <c r="J62" s="59">
        <f t="shared" si="24"/>
        <v>418</v>
      </c>
      <c r="K62" s="59">
        <f t="shared" si="25"/>
        <v>83.6</v>
      </c>
    </row>
    <row r="63" spans="1:11" s="56" customFormat="1" ht="14.1" customHeight="1" x14ac:dyDescent="0.2">
      <c r="A63" s="53" t="s">
        <v>63</v>
      </c>
      <c r="B63" s="55">
        <v>12</v>
      </c>
      <c r="C63" s="54">
        <f>C64</f>
        <v>10</v>
      </c>
      <c r="D63" s="55">
        <f t="shared" si="23"/>
        <v>-2</v>
      </c>
      <c r="E63" s="55">
        <f t="shared" si="26"/>
        <v>-16.666666666666664</v>
      </c>
      <c r="F63" s="54">
        <f>F64</f>
        <v>10</v>
      </c>
      <c r="G63" s="55">
        <f t="shared" si="1"/>
        <v>-2</v>
      </c>
      <c r="H63" s="55">
        <f t="shared" si="2"/>
        <v>-16.666666666666657</v>
      </c>
      <c r="I63" s="54">
        <f>I64</f>
        <v>10</v>
      </c>
      <c r="J63" s="55">
        <f>I63-B63</f>
        <v>-2</v>
      </c>
      <c r="K63" s="55">
        <f>I63/B63%-100</f>
        <v>-16.666666666666657</v>
      </c>
    </row>
    <row r="64" spans="1:11" s="52" customFormat="1" ht="14.1" customHeight="1" x14ac:dyDescent="0.25">
      <c r="A64" s="63" t="s">
        <v>63</v>
      </c>
      <c r="B64" s="64">
        <v>12</v>
      </c>
      <c r="C64" s="101">
        <v>10</v>
      </c>
      <c r="D64" s="59">
        <f t="shared" si="23"/>
        <v>-2</v>
      </c>
      <c r="E64" s="59">
        <f t="shared" si="26"/>
        <v>-16.666666666666664</v>
      </c>
      <c r="F64" s="101">
        <v>10</v>
      </c>
      <c r="G64" s="59">
        <f t="shared" si="1"/>
        <v>-2</v>
      </c>
      <c r="H64" s="59">
        <f t="shared" si="2"/>
        <v>-16.666666666666657</v>
      </c>
      <c r="I64" s="101">
        <v>10</v>
      </c>
      <c r="J64" s="59">
        <f>I64-B64</f>
        <v>-2</v>
      </c>
      <c r="K64" s="59">
        <f>J64/B64%</f>
        <v>-16.666666666666668</v>
      </c>
    </row>
    <row r="65" spans="1:11" s="56" customFormat="1" ht="14.1" customHeight="1" x14ac:dyDescent="0.2">
      <c r="A65" s="90" t="s">
        <v>64</v>
      </c>
      <c r="B65" s="55">
        <f>B66</f>
        <v>1053980.2228600001</v>
      </c>
      <c r="C65" s="54">
        <f>SUM(C66,,C72)</f>
        <v>830417</v>
      </c>
      <c r="D65" s="55">
        <f t="shared" si="23"/>
        <v>-223563.2228600001</v>
      </c>
      <c r="E65" s="55">
        <f t="shared" si="26"/>
        <v>-21.211329967212862</v>
      </c>
      <c r="F65" s="54">
        <f>SUM(F66,,F72)</f>
        <v>699531</v>
      </c>
      <c r="G65" s="55">
        <f t="shared" si="1"/>
        <v>-354449.2228600001</v>
      </c>
      <c r="H65" s="55">
        <f t="shared" si="2"/>
        <v>-33.629589547533811</v>
      </c>
      <c r="I65" s="54">
        <f>SUM(I66,,I72)</f>
        <v>686537</v>
      </c>
      <c r="J65" s="55">
        <f t="shared" ref="J65:J67" si="27">I65-B65</f>
        <v>-367443.2228600001</v>
      </c>
      <c r="K65" s="55">
        <f t="shared" ref="K65:K67" si="28">I65/B65%-100</f>
        <v>-34.862440005082291</v>
      </c>
    </row>
    <row r="66" spans="1:11" s="56" customFormat="1" ht="49.15" customHeight="1" x14ac:dyDescent="0.2">
      <c r="A66" s="53" t="s">
        <v>65</v>
      </c>
      <c r="B66" s="55">
        <f>SUM(B67,B69,B70,B71)</f>
        <v>1053980.2228600001</v>
      </c>
      <c r="C66" s="55">
        <f>SUM(C67,C69,C70,C71)</f>
        <v>830417</v>
      </c>
      <c r="D66" s="55">
        <f t="shared" si="23"/>
        <v>-223563.2228600001</v>
      </c>
      <c r="E66" s="55">
        <f t="shared" si="26"/>
        <v>-21.211329967212862</v>
      </c>
      <c r="F66" s="55">
        <f>SUM(F67,F69,F70,F71)</f>
        <v>699531</v>
      </c>
      <c r="G66" s="55">
        <f t="shared" si="1"/>
        <v>-354449.2228600001</v>
      </c>
      <c r="H66" s="55">
        <f t="shared" si="2"/>
        <v>-33.629589547533811</v>
      </c>
      <c r="I66" s="55">
        <f>SUM(I67,I69,I70,I71)</f>
        <v>686537</v>
      </c>
      <c r="J66" s="55">
        <f t="shared" si="27"/>
        <v>-367443.2228600001</v>
      </c>
      <c r="K66" s="55">
        <f t="shared" si="28"/>
        <v>-34.862440005082291</v>
      </c>
    </row>
    <row r="67" spans="1:11" s="56" customFormat="1" ht="27" customHeight="1" x14ac:dyDescent="0.2">
      <c r="A67" s="53" t="s">
        <v>66</v>
      </c>
      <c r="B67" s="55">
        <f>B68</f>
        <v>269486</v>
      </c>
      <c r="C67" s="54">
        <f>C68</f>
        <v>237009</v>
      </c>
      <c r="D67" s="55">
        <f t="shared" si="23"/>
        <v>-32477</v>
      </c>
      <c r="E67" s="55">
        <f t="shared" si="26"/>
        <v>-12.051460929324714</v>
      </c>
      <c r="F67" s="54">
        <f>F68</f>
        <v>231090</v>
      </c>
      <c r="G67" s="55">
        <f t="shared" si="1"/>
        <v>-38396</v>
      </c>
      <c r="H67" s="55">
        <f t="shared" si="2"/>
        <v>-14.247864453069923</v>
      </c>
      <c r="I67" s="54">
        <f>I68</f>
        <v>220640</v>
      </c>
      <c r="J67" s="55">
        <f t="shared" si="27"/>
        <v>-48846</v>
      </c>
      <c r="K67" s="55">
        <f t="shared" si="28"/>
        <v>-18.125616915164429</v>
      </c>
    </row>
    <row r="68" spans="1:11" s="52" customFormat="1" ht="24" customHeight="1" x14ac:dyDescent="0.25">
      <c r="A68" s="57" t="s">
        <v>67</v>
      </c>
      <c r="B68" s="64">
        <v>269486</v>
      </c>
      <c r="C68" s="91">
        <v>237009</v>
      </c>
      <c r="D68" s="59">
        <f t="shared" si="23"/>
        <v>-32477</v>
      </c>
      <c r="E68" s="59">
        <f t="shared" si="26"/>
        <v>-12.051460929324714</v>
      </c>
      <c r="F68" s="91">
        <v>231090</v>
      </c>
      <c r="G68" s="59">
        <f t="shared" si="1"/>
        <v>-38396</v>
      </c>
      <c r="H68" s="59">
        <f t="shared" si="2"/>
        <v>-14.247864453069923</v>
      </c>
      <c r="I68" s="91">
        <v>220640</v>
      </c>
      <c r="J68" s="59">
        <f>I68-B68</f>
        <v>-48846</v>
      </c>
      <c r="K68" s="59">
        <f>J68/B68%</f>
        <v>-18.125616915164422</v>
      </c>
    </row>
    <row r="69" spans="1:11" s="56" customFormat="1" ht="46.9" customHeight="1" x14ac:dyDescent="0.2">
      <c r="A69" s="53" t="s">
        <v>68</v>
      </c>
      <c r="B69" s="55">
        <v>188386.22286000001</v>
      </c>
      <c r="C69" s="55">
        <v>3763</v>
      </c>
      <c r="D69" s="55">
        <f t="shared" si="23"/>
        <v>-184623.22286000001</v>
      </c>
      <c r="E69" s="55">
        <f t="shared" si="26"/>
        <v>-98.002507857065282</v>
      </c>
      <c r="F69" s="55">
        <v>2666</v>
      </c>
      <c r="G69" s="55">
        <f t="shared" si="1"/>
        <v>-185720.22286000001</v>
      </c>
      <c r="H69" s="55">
        <f t="shared" si="2"/>
        <v>-98.584822202215264</v>
      </c>
      <c r="I69" s="55">
        <v>2771</v>
      </c>
      <c r="J69" s="55">
        <f t="shared" ref="J69:J72" si="29">I69-B69</f>
        <v>-185615.22286000001</v>
      </c>
      <c r="K69" s="55">
        <f t="shared" ref="K69:K71" si="30">I69/B69%-100</f>
        <v>-98.529085642287498</v>
      </c>
    </row>
    <row r="70" spans="1:11" s="56" customFormat="1" ht="27" customHeight="1" x14ac:dyDescent="0.2">
      <c r="A70" s="53" t="s">
        <v>69</v>
      </c>
      <c r="B70" s="55">
        <v>429867</v>
      </c>
      <c r="C70" s="55">
        <v>426195</v>
      </c>
      <c r="D70" s="55">
        <f t="shared" si="23"/>
        <v>-3672</v>
      </c>
      <c r="E70" s="55">
        <f t="shared" si="26"/>
        <v>-0.85421769989322271</v>
      </c>
      <c r="F70" s="55">
        <v>420470</v>
      </c>
      <c r="G70" s="55">
        <f t="shared" si="1"/>
        <v>-9397</v>
      </c>
      <c r="H70" s="55">
        <f t="shared" si="2"/>
        <v>-2.1860249798193365</v>
      </c>
      <c r="I70" s="55">
        <v>421176</v>
      </c>
      <c r="J70" s="55">
        <f t="shared" si="29"/>
        <v>-8691</v>
      </c>
      <c r="K70" s="55">
        <f t="shared" si="30"/>
        <v>-2.021788134469503</v>
      </c>
    </row>
    <row r="71" spans="1:11" s="56" customFormat="1" ht="13.5" customHeight="1" x14ac:dyDescent="0.2">
      <c r="A71" s="53" t="s">
        <v>70</v>
      </c>
      <c r="B71" s="55">
        <v>166241</v>
      </c>
      <c r="C71" s="55">
        <v>163450</v>
      </c>
      <c r="D71" s="55">
        <f t="shared" si="23"/>
        <v>-2791</v>
      </c>
      <c r="E71" s="55">
        <f t="shared" si="26"/>
        <v>-1.6788878796446125</v>
      </c>
      <c r="F71" s="55">
        <v>45305</v>
      </c>
      <c r="G71" s="55">
        <f t="shared" si="1"/>
        <v>-120936</v>
      </c>
      <c r="H71" s="55">
        <f t="shared" si="2"/>
        <v>-72.747396851558875</v>
      </c>
      <c r="I71" s="55">
        <v>41950</v>
      </c>
      <c r="J71" s="55">
        <f t="shared" si="29"/>
        <v>-124291</v>
      </c>
      <c r="K71" s="55">
        <f t="shared" si="30"/>
        <v>-74.765551217810284</v>
      </c>
    </row>
    <row r="72" spans="1:11" s="52" customFormat="1" ht="68.45" customHeight="1" x14ac:dyDescent="0.25">
      <c r="A72" s="77" t="s">
        <v>71</v>
      </c>
      <c r="B72" s="68">
        <f>B73</f>
        <v>0</v>
      </c>
      <c r="C72" s="68">
        <f>SUM(C73:C73)</f>
        <v>0</v>
      </c>
      <c r="D72" s="55">
        <f t="shared" si="23"/>
        <v>0</v>
      </c>
      <c r="E72" s="55">
        <v>0</v>
      </c>
      <c r="F72" s="68">
        <f>SUM(F73:F73)</f>
        <v>0</v>
      </c>
      <c r="G72" s="55">
        <f t="shared" si="1"/>
        <v>0</v>
      </c>
      <c r="H72" s="55"/>
      <c r="I72" s="68">
        <f>SUM(I73:I73)</f>
        <v>0</v>
      </c>
      <c r="J72" s="55">
        <f t="shared" si="29"/>
        <v>0</v>
      </c>
      <c r="K72" s="55">
        <v>0</v>
      </c>
    </row>
    <row r="73" spans="1:11" s="52" customFormat="1" ht="49.5" customHeight="1" x14ac:dyDescent="0.25">
      <c r="A73" s="57" t="s">
        <v>72</v>
      </c>
      <c r="B73" s="92">
        <v>0</v>
      </c>
      <c r="C73" s="98">
        <v>0</v>
      </c>
      <c r="D73" s="59">
        <f t="shared" si="23"/>
        <v>0</v>
      </c>
      <c r="E73" s="59">
        <v>0</v>
      </c>
      <c r="F73" s="98">
        <v>0</v>
      </c>
      <c r="G73" s="59">
        <f t="shared" si="1"/>
        <v>0</v>
      </c>
      <c r="H73" s="59">
        <v>0</v>
      </c>
      <c r="I73" s="98">
        <v>0</v>
      </c>
      <c r="J73" s="59">
        <f>I73-B73</f>
        <v>0</v>
      </c>
      <c r="K73" s="59">
        <v>0</v>
      </c>
    </row>
    <row r="74" spans="1:11" s="56" customFormat="1" ht="14.1" customHeight="1" x14ac:dyDescent="0.2">
      <c r="A74" s="53" t="s">
        <v>73</v>
      </c>
      <c r="B74" s="54">
        <f>SUM(B9,B65,B72)</f>
        <v>1509704.2228600001</v>
      </c>
      <c r="C74" s="55">
        <f>SUM(C9,C65)</f>
        <v>1309439</v>
      </c>
      <c r="D74" s="55">
        <f t="shared" si="23"/>
        <v>-200265.2228600001</v>
      </c>
      <c r="E74" s="55">
        <f>D74/B74*100</f>
        <v>-13.265195912389746</v>
      </c>
      <c r="F74" s="55">
        <f>SUM(F9,F65)</f>
        <v>1186720</v>
      </c>
      <c r="G74" s="55">
        <f t="shared" ref="G74" si="31">F74-B74</f>
        <v>-322984.2228600001</v>
      </c>
      <c r="H74" s="55">
        <f t="shared" ref="H74" si="32">F74/B74%-100</f>
        <v>-21.393874241679953</v>
      </c>
      <c r="I74" s="55">
        <f>SUM(I9,I65)</f>
        <v>1183247</v>
      </c>
      <c r="J74" s="55">
        <f>I74-B74</f>
        <v>-326457.2228600001</v>
      </c>
      <c r="K74" s="55">
        <v>0</v>
      </c>
    </row>
    <row r="75" spans="1:11" x14ac:dyDescent="0.2">
      <c r="A75" s="36"/>
      <c r="B75" s="17"/>
      <c r="C75" s="34"/>
      <c r="D75" s="21"/>
      <c r="E75" s="19"/>
    </row>
    <row r="76" spans="1:11" s="8" customFormat="1" ht="27" customHeight="1" x14ac:dyDescent="0.2">
      <c r="A76" s="16"/>
      <c r="B76" s="34"/>
      <c r="C76" s="34"/>
      <c r="D76" s="34"/>
      <c r="E76" s="19"/>
      <c r="F76" s="40"/>
    </row>
    <row r="77" spans="1:11" x14ac:dyDescent="0.2">
      <c r="A77" s="20"/>
      <c r="B77" s="18"/>
      <c r="C77" s="18"/>
      <c r="D77" s="24"/>
      <c r="E77" s="22"/>
      <c r="F77" s="35"/>
    </row>
    <row r="78" spans="1:11" s="8" customFormat="1" ht="14.25" customHeight="1" x14ac:dyDescent="0.2">
      <c r="A78" s="41"/>
      <c r="B78" s="22"/>
      <c r="C78" s="22"/>
      <c r="D78" s="22"/>
      <c r="E78" s="22"/>
      <c r="F78" s="40"/>
    </row>
    <row r="79" spans="1:11" ht="14.1" customHeight="1" x14ac:dyDescent="0.2">
      <c r="A79" s="23"/>
      <c r="B79" s="18"/>
      <c r="C79" s="18"/>
      <c r="D79" s="24"/>
      <c r="E79" s="22"/>
      <c r="F79" s="35"/>
      <c r="G79" s="8"/>
    </row>
    <row r="80" spans="1:11" ht="39.950000000000003" customHeight="1" x14ac:dyDescent="0.2">
      <c r="A80" s="23"/>
      <c r="B80" s="24"/>
      <c r="C80" s="24"/>
      <c r="D80" s="24"/>
      <c r="E80" s="24"/>
      <c r="F80" s="35"/>
      <c r="G80" s="8"/>
    </row>
    <row r="81" spans="1:7" ht="54" customHeight="1" x14ac:dyDescent="0.2">
      <c r="A81" s="23"/>
      <c r="B81" s="24"/>
      <c r="C81" s="24"/>
      <c r="D81" s="24"/>
      <c r="E81" s="24"/>
      <c r="F81" s="35"/>
      <c r="G81" s="8"/>
    </row>
    <row r="82" spans="1:7" ht="39.950000000000003" customHeight="1" x14ac:dyDescent="0.2">
      <c r="A82" s="23"/>
      <c r="B82" s="24"/>
      <c r="C82" s="24"/>
      <c r="D82" s="24"/>
      <c r="E82" s="24"/>
      <c r="F82" s="35"/>
      <c r="G82" s="8"/>
    </row>
    <row r="83" spans="1:7" x14ac:dyDescent="0.2">
      <c r="A83" s="25"/>
      <c r="B83" s="24"/>
      <c r="C83" s="24"/>
      <c r="D83" s="24"/>
      <c r="E83" s="24"/>
      <c r="F83" s="35"/>
      <c r="G83" s="8"/>
    </row>
    <row r="84" spans="1:7" ht="14.1" customHeight="1" x14ac:dyDescent="0.2">
      <c r="A84" s="23"/>
      <c r="B84" s="24"/>
      <c r="C84" s="24"/>
      <c r="D84" s="24"/>
      <c r="E84" s="24"/>
      <c r="F84" s="35"/>
      <c r="G84" s="8"/>
    </row>
    <row r="85" spans="1:7" ht="14.1" customHeight="1" x14ac:dyDescent="0.2">
      <c r="A85" s="23"/>
      <c r="B85" s="24"/>
      <c r="C85" s="24"/>
      <c r="D85" s="24"/>
      <c r="E85" s="24"/>
      <c r="F85" s="35"/>
      <c r="G85" s="8"/>
    </row>
    <row r="86" spans="1:7" ht="14.1" customHeight="1" x14ac:dyDescent="0.2">
      <c r="A86" s="26"/>
      <c r="B86" s="18"/>
      <c r="C86" s="18"/>
      <c r="D86" s="24"/>
      <c r="E86" s="24"/>
      <c r="F86" s="35"/>
      <c r="G86" s="8"/>
    </row>
    <row r="87" spans="1:7" s="8" customFormat="1" ht="14.1" customHeight="1" x14ac:dyDescent="0.2">
      <c r="A87" s="41"/>
      <c r="B87" s="22"/>
      <c r="C87" s="22"/>
      <c r="D87" s="22"/>
      <c r="E87" s="42"/>
      <c r="F87" s="40"/>
    </row>
    <row r="88" spans="1:7" ht="14.1" customHeight="1" x14ac:dyDescent="0.2">
      <c r="A88" s="23"/>
      <c r="B88" s="18"/>
      <c r="C88" s="24"/>
      <c r="D88" s="24"/>
      <c r="E88" s="27"/>
      <c r="F88" s="35"/>
      <c r="G88" s="8"/>
    </row>
    <row r="89" spans="1:7" ht="14.1" customHeight="1" x14ac:dyDescent="0.2">
      <c r="A89" s="23"/>
      <c r="B89" s="24"/>
      <c r="C89" s="24"/>
      <c r="D89" s="24"/>
      <c r="E89" s="27"/>
      <c r="F89" s="35"/>
      <c r="G89" s="8"/>
    </row>
    <row r="90" spans="1:7" ht="14.1" customHeight="1" x14ac:dyDescent="0.2">
      <c r="A90" s="23"/>
      <c r="B90" s="24"/>
      <c r="C90" s="24"/>
      <c r="D90" s="24"/>
      <c r="E90" s="27"/>
      <c r="F90" s="35"/>
      <c r="G90" s="8"/>
    </row>
    <row r="91" spans="1:7" ht="14.1" customHeight="1" x14ac:dyDescent="0.2">
      <c r="A91" s="26"/>
      <c r="B91" s="24"/>
      <c r="C91" s="18"/>
      <c r="D91" s="18"/>
      <c r="E91" s="19"/>
      <c r="F91" s="35"/>
      <c r="G91" s="8"/>
    </row>
    <row r="92" spans="1:7" s="8" customFormat="1" ht="27" customHeight="1" x14ac:dyDescent="0.2">
      <c r="A92" s="41"/>
      <c r="B92" s="22"/>
      <c r="C92" s="22"/>
      <c r="D92" s="22"/>
      <c r="E92" s="22"/>
      <c r="F92" s="40"/>
    </row>
    <row r="93" spans="1:7" ht="14.1" customHeight="1" x14ac:dyDescent="0.2">
      <c r="A93" s="23"/>
      <c r="B93" s="18"/>
      <c r="C93" s="24"/>
      <c r="D93" s="24"/>
      <c r="E93" s="24"/>
      <c r="F93" s="35"/>
      <c r="G93" s="8"/>
    </row>
    <row r="94" spans="1:7" ht="39.950000000000003" customHeight="1" x14ac:dyDescent="0.2">
      <c r="A94" s="23"/>
      <c r="B94" s="24"/>
      <c r="C94" s="24"/>
      <c r="D94" s="24"/>
      <c r="E94" s="24"/>
      <c r="F94" s="35"/>
      <c r="G94" s="8"/>
    </row>
    <row r="95" spans="1:7" ht="27" customHeight="1" x14ac:dyDescent="0.2">
      <c r="A95" s="23"/>
      <c r="B95" s="24"/>
      <c r="C95" s="24"/>
      <c r="D95" s="24"/>
      <c r="E95" s="24"/>
      <c r="F95" s="35"/>
      <c r="G95" s="8"/>
    </row>
    <row r="96" spans="1:7" ht="14.1" customHeight="1" x14ac:dyDescent="0.2">
      <c r="A96" s="26"/>
      <c r="B96" s="18"/>
      <c r="C96" s="18"/>
      <c r="D96" s="24"/>
      <c r="E96" s="24"/>
      <c r="F96" s="35"/>
      <c r="G96" s="8"/>
    </row>
    <row r="97" spans="1:7" s="8" customFormat="1" ht="14.1" customHeight="1" x14ac:dyDescent="0.2">
      <c r="A97" s="41"/>
      <c r="B97" s="22"/>
      <c r="C97" s="22"/>
      <c r="D97" s="22"/>
      <c r="E97" s="22"/>
      <c r="F97" s="40"/>
    </row>
    <row r="98" spans="1:7" ht="14.1" customHeight="1" x14ac:dyDescent="0.2">
      <c r="A98" s="23"/>
      <c r="B98" s="18"/>
      <c r="C98" s="18"/>
      <c r="D98" s="24"/>
      <c r="E98" s="24"/>
      <c r="F98" s="35"/>
      <c r="G98" s="8"/>
    </row>
    <row r="99" spans="1:7" ht="14.1" customHeight="1" x14ac:dyDescent="0.2">
      <c r="A99" s="23"/>
      <c r="B99" s="24"/>
      <c r="C99" s="24"/>
      <c r="D99" s="24"/>
      <c r="E99" s="27"/>
      <c r="F99" s="35"/>
      <c r="G99" s="8"/>
    </row>
    <row r="100" spans="1:7" ht="14.1" customHeight="1" x14ac:dyDescent="0.2">
      <c r="A100" s="23"/>
      <c r="B100" s="24"/>
      <c r="C100" s="24"/>
      <c r="D100" s="24"/>
      <c r="E100" s="24"/>
      <c r="F100" s="35"/>
      <c r="G100" s="8"/>
    </row>
    <row r="101" spans="1:7" ht="14.1" customHeight="1" x14ac:dyDescent="0.2">
      <c r="A101" s="23"/>
      <c r="B101" s="24"/>
      <c r="C101" s="24"/>
      <c r="D101" s="24"/>
      <c r="E101" s="27"/>
      <c r="F101" s="35"/>
      <c r="G101" s="8"/>
    </row>
    <row r="102" spans="1:7" ht="14.1" customHeight="1" x14ac:dyDescent="0.2">
      <c r="A102" s="23"/>
      <c r="B102" s="24"/>
      <c r="C102" s="24"/>
      <c r="D102" s="24"/>
      <c r="E102" s="27"/>
      <c r="F102" s="35"/>
      <c r="G102" s="8"/>
    </row>
    <row r="103" spans="1:7" ht="14.1" customHeight="1" x14ac:dyDescent="0.2">
      <c r="A103" s="23"/>
      <c r="B103" s="24"/>
      <c r="C103" s="24"/>
      <c r="D103" s="24"/>
      <c r="E103" s="27"/>
      <c r="F103" s="35"/>
      <c r="G103" s="8"/>
    </row>
    <row r="104" spans="1:7" ht="27" customHeight="1" x14ac:dyDescent="0.2">
      <c r="A104" s="23"/>
      <c r="B104" s="24"/>
      <c r="C104" s="24"/>
      <c r="D104" s="24"/>
      <c r="E104" s="27"/>
      <c r="F104" s="35"/>
      <c r="G104" s="8"/>
    </row>
    <row r="105" spans="1:7" ht="14.1" customHeight="1" x14ac:dyDescent="0.2">
      <c r="A105" s="26"/>
      <c r="B105" s="18"/>
      <c r="C105" s="18"/>
      <c r="D105" s="24"/>
      <c r="E105" s="28"/>
      <c r="F105" s="35"/>
    </row>
    <row r="106" spans="1:7" s="8" customFormat="1" ht="14.1" customHeight="1" x14ac:dyDescent="0.2">
      <c r="A106" s="41"/>
      <c r="B106" s="22"/>
      <c r="C106" s="22"/>
      <c r="D106" s="22"/>
      <c r="E106" s="22"/>
      <c r="F106" s="40"/>
    </row>
    <row r="107" spans="1:7" ht="14.1" customHeight="1" x14ac:dyDescent="0.2">
      <c r="A107" s="23"/>
      <c r="B107" s="18"/>
      <c r="C107" s="24"/>
      <c r="D107" s="24"/>
      <c r="E107" s="24"/>
      <c r="F107" s="35"/>
      <c r="G107" s="8"/>
    </row>
    <row r="108" spans="1:7" ht="14.1" customHeight="1" x14ac:dyDescent="0.2">
      <c r="A108" s="23"/>
      <c r="B108" s="24"/>
      <c r="C108" s="24"/>
      <c r="D108" s="24"/>
      <c r="E108" s="24"/>
      <c r="F108" s="35"/>
      <c r="G108" s="8"/>
    </row>
    <row r="109" spans="1:7" ht="14.1" customHeight="1" x14ac:dyDescent="0.2">
      <c r="A109" s="23"/>
      <c r="B109" s="24"/>
      <c r="C109" s="24"/>
      <c r="D109" s="24"/>
      <c r="E109" s="24"/>
      <c r="F109" s="35"/>
      <c r="G109" s="8"/>
    </row>
    <row r="110" spans="1:7" ht="14.1" customHeight="1" x14ac:dyDescent="0.2">
      <c r="A110" s="23"/>
      <c r="B110" s="24"/>
      <c r="C110" s="24"/>
      <c r="D110" s="24"/>
      <c r="E110" s="24"/>
      <c r="F110" s="35"/>
      <c r="G110" s="8"/>
    </row>
    <row r="111" spans="1:7" ht="27" customHeight="1" x14ac:dyDescent="0.2">
      <c r="A111" s="23"/>
      <c r="B111" s="24"/>
      <c r="C111" s="24"/>
      <c r="D111" s="24"/>
      <c r="E111" s="24"/>
      <c r="F111" s="35"/>
      <c r="G111" s="8"/>
    </row>
    <row r="112" spans="1:7" ht="14.1" customHeight="1" x14ac:dyDescent="0.2">
      <c r="A112" s="26"/>
      <c r="B112" s="18"/>
      <c r="C112" s="18"/>
      <c r="D112" s="24"/>
      <c r="E112" s="28"/>
      <c r="F112" s="35"/>
      <c r="G112" s="8"/>
    </row>
    <row r="113" spans="1:7" s="8" customFormat="1" ht="14.1" customHeight="1" x14ac:dyDescent="0.2">
      <c r="A113" s="41"/>
      <c r="B113" s="22"/>
      <c r="C113" s="22"/>
      <c r="D113" s="22"/>
      <c r="E113" s="22"/>
      <c r="F113" s="40"/>
    </row>
    <row r="114" spans="1:7" ht="14.1" customHeight="1" x14ac:dyDescent="0.2">
      <c r="A114" s="23"/>
      <c r="B114" s="18"/>
      <c r="C114" s="24"/>
      <c r="D114" s="22"/>
      <c r="E114" s="22"/>
      <c r="F114" s="35"/>
      <c r="G114" s="8"/>
    </row>
    <row r="115" spans="1:7" ht="14.1" customHeight="1" x14ac:dyDescent="0.2">
      <c r="A115" s="23"/>
      <c r="B115" s="24"/>
      <c r="C115" s="24"/>
      <c r="D115" s="24"/>
      <c r="E115" s="24"/>
      <c r="F115" s="35"/>
      <c r="G115" s="8"/>
    </row>
    <row r="116" spans="1:7" ht="14.1" customHeight="1" x14ac:dyDescent="0.2">
      <c r="A116" s="23"/>
      <c r="B116" s="24"/>
      <c r="C116" s="24"/>
      <c r="D116" s="24"/>
      <c r="E116" s="24"/>
      <c r="F116" s="35"/>
      <c r="G116" s="8"/>
    </row>
    <row r="117" spans="1:7" ht="14.1" customHeight="1" x14ac:dyDescent="0.2">
      <c r="A117" s="23"/>
      <c r="B117" s="24"/>
      <c r="C117" s="24"/>
      <c r="D117" s="24"/>
      <c r="E117" s="24"/>
      <c r="F117" s="35"/>
      <c r="G117" s="8"/>
    </row>
    <row r="118" spans="1:7" ht="14.1" customHeight="1" x14ac:dyDescent="0.2">
      <c r="A118" s="23"/>
      <c r="B118" s="24"/>
      <c r="C118" s="24"/>
      <c r="D118" s="24"/>
      <c r="E118" s="24"/>
      <c r="F118" s="35"/>
      <c r="G118" s="8"/>
    </row>
    <row r="119" spans="1:7" ht="14.1" customHeight="1" x14ac:dyDescent="0.2">
      <c r="A119" s="23"/>
      <c r="B119" s="24"/>
      <c r="C119" s="24"/>
      <c r="D119" s="24"/>
      <c r="E119" s="24"/>
      <c r="F119" s="35"/>
      <c r="G119" s="8"/>
    </row>
    <row r="120" spans="1:7" ht="14.1" customHeight="1" x14ac:dyDescent="0.2">
      <c r="A120" s="26"/>
      <c r="B120" s="18"/>
      <c r="C120" s="24"/>
      <c r="D120" s="18"/>
      <c r="E120" s="28"/>
      <c r="F120" s="35"/>
      <c r="G120" s="8"/>
    </row>
    <row r="121" spans="1:7" s="8" customFormat="1" ht="14.1" customHeight="1" x14ac:dyDescent="0.2">
      <c r="A121" s="43"/>
      <c r="B121" s="42"/>
      <c r="C121" s="22"/>
      <c r="D121" s="22"/>
      <c r="E121" s="22"/>
      <c r="F121" s="40"/>
    </row>
    <row r="122" spans="1:7" ht="14.1" customHeight="1" x14ac:dyDescent="0.2">
      <c r="A122" s="29"/>
      <c r="B122" s="28"/>
      <c r="C122" s="24"/>
      <c r="D122" s="24"/>
      <c r="E122" s="24"/>
      <c r="F122" s="35"/>
      <c r="G122" s="8"/>
    </row>
    <row r="123" spans="1:7" ht="14.1" customHeight="1" x14ac:dyDescent="0.2">
      <c r="A123" s="29"/>
      <c r="B123" s="24"/>
      <c r="C123" s="24"/>
      <c r="D123" s="24"/>
      <c r="E123" s="24"/>
      <c r="F123" s="35"/>
      <c r="G123" s="8"/>
    </row>
    <row r="124" spans="1:7" x14ac:dyDescent="0.2">
      <c r="A124" s="29"/>
      <c r="B124" s="24"/>
      <c r="C124" s="24"/>
      <c r="D124" s="24"/>
      <c r="E124" s="24"/>
      <c r="F124" s="35"/>
      <c r="G124" s="8"/>
    </row>
    <row r="125" spans="1:7" ht="14.1" customHeight="1" x14ac:dyDescent="0.2">
      <c r="A125" s="30"/>
      <c r="B125" s="28"/>
      <c r="C125" s="18"/>
      <c r="D125" s="18"/>
      <c r="E125" s="27"/>
      <c r="F125" s="35"/>
      <c r="G125" s="8"/>
    </row>
    <row r="126" spans="1:7" s="8" customFormat="1" ht="14.1" customHeight="1" x14ac:dyDescent="0.2">
      <c r="A126" s="41"/>
      <c r="B126" s="22"/>
      <c r="C126" s="22"/>
      <c r="D126" s="22"/>
      <c r="E126" s="42"/>
      <c r="F126" s="40"/>
    </row>
    <row r="127" spans="1:7" ht="14.1" customHeight="1" x14ac:dyDescent="0.2">
      <c r="A127" s="23"/>
      <c r="B127" s="18"/>
      <c r="C127" s="24"/>
      <c r="D127" s="24"/>
      <c r="E127" s="27"/>
      <c r="F127" s="35"/>
      <c r="G127" s="8"/>
    </row>
    <row r="128" spans="1:7" ht="14.1" customHeight="1" x14ac:dyDescent="0.2">
      <c r="A128" s="23"/>
      <c r="B128" s="24"/>
      <c r="C128" s="24"/>
      <c r="D128" s="24"/>
      <c r="E128" s="27"/>
      <c r="F128" s="35"/>
      <c r="G128" s="8"/>
    </row>
    <row r="129" spans="1:7" ht="14.1" customHeight="1" x14ac:dyDescent="0.2">
      <c r="A129" s="26"/>
      <c r="B129" s="18"/>
      <c r="C129" s="18"/>
      <c r="D129" s="24"/>
      <c r="E129" s="24"/>
      <c r="F129" s="35"/>
      <c r="G129" s="8"/>
    </row>
    <row r="130" spans="1:7" s="8" customFormat="1" ht="14.1" customHeight="1" x14ac:dyDescent="0.2">
      <c r="A130" s="41"/>
      <c r="B130" s="22"/>
      <c r="C130" s="22"/>
      <c r="D130" s="22"/>
      <c r="E130" s="22"/>
      <c r="F130" s="40"/>
    </row>
    <row r="131" spans="1:7" ht="14.1" customHeight="1" x14ac:dyDescent="0.2">
      <c r="A131" s="23"/>
      <c r="B131" s="18"/>
      <c r="C131" s="24"/>
      <c r="D131" s="24"/>
      <c r="E131" s="24"/>
      <c r="F131" s="35"/>
      <c r="G131" s="8"/>
    </row>
    <row r="132" spans="1:7" ht="14.1" customHeight="1" x14ac:dyDescent="0.2">
      <c r="A132" s="23"/>
      <c r="B132" s="24"/>
      <c r="C132" s="24"/>
      <c r="D132" s="24"/>
      <c r="E132" s="24"/>
      <c r="F132" s="35"/>
      <c r="G132" s="8"/>
    </row>
    <row r="133" spans="1:7" ht="14.1" customHeight="1" x14ac:dyDescent="0.2">
      <c r="A133" s="23"/>
      <c r="B133" s="24"/>
      <c r="C133" s="24"/>
      <c r="D133" s="24"/>
      <c r="E133" s="24"/>
      <c r="F133" s="35"/>
      <c r="G133" s="8"/>
    </row>
    <row r="134" spans="1:7" ht="14.1" customHeight="1" x14ac:dyDescent="0.2">
      <c r="A134" s="23"/>
      <c r="B134" s="24"/>
      <c r="C134" s="24"/>
      <c r="D134" s="24"/>
      <c r="E134" s="24"/>
      <c r="F134" s="35"/>
      <c r="G134" s="8"/>
    </row>
    <row r="135" spans="1:7" ht="14.1" customHeight="1" x14ac:dyDescent="0.2">
      <c r="A135" s="26"/>
      <c r="B135" s="18"/>
      <c r="C135" s="18"/>
      <c r="D135" s="18"/>
      <c r="E135" s="28"/>
      <c r="F135" s="35"/>
      <c r="G135" s="8"/>
    </row>
    <row r="136" spans="1:7" s="11" customFormat="1" ht="14.1" customHeight="1" x14ac:dyDescent="0.2">
      <c r="A136" s="43"/>
      <c r="B136" s="42"/>
      <c r="C136" s="42"/>
      <c r="D136" s="22"/>
      <c r="E136" s="22"/>
      <c r="F136" s="44"/>
      <c r="G136" s="8"/>
    </row>
    <row r="137" spans="1:7" ht="14.1" customHeight="1" x14ac:dyDescent="0.2">
      <c r="A137" s="29"/>
      <c r="B137" s="28"/>
      <c r="C137" s="27"/>
      <c r="D137" s="24"/>
      <c r="E137" s="24"/>
      <c r="F137" s="35"/>
      <c r="G137" s="8"/>
    </row>
    <row r="138" spans="1:7" ht="14.1" customHeight="1" x14ac:dyDescent="0.2">
      <c r="A138" s="29"/>
      <c r="B138" s="24"/>
      <c r="C138" s="27"/>
      <c r="D138" s="24"/>
      <c r="E138" s="24"/>
      <c r="F138" s="35"/>
      <c r="G138" s="8"/>
    </row>
    <row r="139" spans="1:7" ht="14.1" customHeight="1" x14ac:dyDescent="0.2">
      <c r="A139" s="29"/>
      <c r="B139" s="24"/>
      <c r="C139" s="27"/>
      <c r="D139" s="24"/>
      <c r="E139" s="24"/>
      <c r="F139" s="35"/>
      <c r="G139" s="8"/>
    </row>
    <row r="140" spans="1:7" ht="14.1" customHeight="1" x14ac:dyDescent="0.2">
      <c r="A140" s="29"/>
      <c r="B140" s="24"/>
      <c r="C140" s="27"/>
      <c r="D140" s="24"/>
      <c r="E140" s="24"/>
      <c r="F140" s="35"/>
      <c r="G140" s="8"/>
    </row>
    <row r="141" spans="1:7" ht="27" customHeight="1" x14ac:dyDescent="0.2">
      <c r="A141" s="29"/>
      <c r="B141" s="24"/>
      <c r="C141" s="27"/>
      <c r="D141" s="24"/>
      <c r="E141" s="24"/>
      <c r="F141" s="35"/>
      <c r="G141" s="8"/>
    </row>
    <row r="142" spans="1:7" ht="14.1" customHeight="1" x14ac:dyDescent="0.2">
      <c r="A142" s="26"/>
      <c r="B142" s="18"/>
      <c r="C142" s="18"/>
      <c r="D142" s="24"/>
      <c r="E142" s="24"/>
      <c r="F142" s="35"/>
      <c r="G142" s="8"/>
    </row>
    <row r="143" spans="1:7" s="11" customFormat="1" x14ac:dyDescent="0.2">
      <c r="A143" s="43"/>
      <c r="B143" s="42"/>
      <c r="C143" s="42"/>
      <c r="D143" s="22"/>
      <c r="E143" s="22"/>
      <c r="F143" s="44"/>
      <c r="G143" s="8"/>
    </row>
    <row r="144" spans="1:7" ht="14.1" customHeight="1" x14ac:dyDescent="0.2">
      <c r="A144" s="23"/>
      <c r="B144" s="27"/>
      <c r="C144" s="27"/>
      <c r="D144" s="24"/>
      <c r="E144" s="24"/>
      <c r="F144" s="35"/>
      <c r="G144" s="8"/>
    </row>
    <row r="145" spans="1:9" ht="27" customHeight="1" x14ac:dyDescent="0.2">
      <c r="A145" s="31"/>
      <c r="B145" s="24"/>
      <c r="C145" s="27"/>
      <c r="D145" s="24"/>
      <c r="E145" s="24"/>
      <c r="F145" s="35"/>
      <c r="G145" s="8"/>
    </row>
    <row r="146" spans="1:9" ht="17.25" customHeight="1" x14ac:dyDescent="0.2">
      <c r="A146" s="31"/>
      <c r="B146" s="24"/>
      <c r="C146" s="27"/>
      <c r="D146" s="24"/>
      <c r="E146" s="24"/>
      <c r="F146" s="35"/>
      <c r="G146" s="8"/>
    </row>
    <row r="147" spans="1:9" s="11" customFormat="1" ht="27" customHeight="1" x14ac:dyDescent="0.2">
      <c r="A147" s="43"/>
      <c r="B147" s="42"/>
      <c r="C147" s="42"/>
      <c r="D147" s="22"/>
      <c r="E147" s="22"/>
      <c r="F147" s="44"/>
      <c r="G147" s="8"/>
    </row>
    <row r="148" spans="1:9" ht="14.1" customHeight="1" x14ac:dyDescent="0.2">
      <c r="A148" s="23"/>
      <c r="B148" s="27"/>
      <c r="C148" s="27"/>
      <c r="D148" s="24"/>
      <c r="E148" s="24"/>
      <c r="F148" s="35"/>
      <c r="G148" s="8"/>
    </row>
    <row r="149" spans="1:9" ht="27" customHeight="1" x14ac:dyDescent="0.2">
      <c r="A149" s="31"/>
      <c r="B149" s="24"/>
      <c r="C149" s="27"/>
      <c r="D149" s="24"/>
      <c r="E149" s="24"/>
      <c r="F149" s="35"/>
      <c r="G149" s="8"/>
    </row>
    <row r="150" spans="1:9" ht="14.1" customHeight="1" x14ac:dyDescent="0.2">
      <c r="A150" s="23"/>
      <c r="B150" s="18"/>
      <c r="C150" s="18"/>
      <c r="D150" s="18"/>
      <c r="E150" s="28"/>
      <c r="F150" s="35"/>
      <c r="G150" s="8"/>
    </row>
    <row r="151" spans="1:9" s="8" customFormat="1" ht="14.1" customHeight="1" x14ac:dyDescent="0.2">
      <c r="A151" s="45"/>
      <c r="B151" s="46"/>
      <c r="C151" s="46"/>
      <c r="D151" s="22"/>
      <c r="E151" s="22"/>
      <c r="F151" s="40"/>
      <c r="G151" s="9"/>
      <c r="I151" s="8" t="s">
        <v>74</v>
      </c>
    </row>
    <row r="152" spans="1:9" s="12" customFormat="1" ht="14.1" customHeight="1" x14ac:dyDescent="0.2">
      <c r="A152" s="32"/>
      <c r="B152" s="33"/>
      <c r="C152" s="33"/>
      <c r="D152" s="22"/>
      <c r="E152" s="22"/>
      <c r="F152" s="35"/>
    </row>
    <row r="153" spans="1:9" s="8" customFormat="1" ht="27" customHeight="1" x14ac:dyDescent="0.2">
      <c r="A153" s="16"/>
      <c r="B153" s="46"/>
      <c r="C153" s="46"/>
      <c r="D153" s="46"/>
      <c r="E153" s="22"/>
      <c r="F153" s="40"/>
    </row>
    <row r="154" spans="1:9" s="8" customFormat="1" ht="27" customHeight="1" x14ac:dyDescent="0.2">
      <c r="A154" s="16"/>
      <c r="B154" s="46"/>
      <c r="C154" s="46"/>
      <c r="D154" s="46"/>
      <c r="E154" s="34"/>
      <c r="F154" s="40"/>
    </row>
    <row r="155" spans="1:9" x14ac:dyDescent="0.2">
      <c r="A155" s="36"/>
      <c r="B155" s="33"/>
      <c r="C155" s="33"/>
      <c r="D155" s="34"/>
      <c r="E155" s="34"/>
      <c r="F155" s="35"/>
    </row>
    <row r="156" spans="1:9" s="8" customFormat="1" ht="27" customHeight="1" x14ac:dyDescent="0.2">
      <c r="A156" s="16"/>
      <c r="B156" s="22"/>
      <c r="C156" s="22"/>
      <c r="D156" s="22"/>
      <c r="E156" s="42"/>
      <c r="F156" s="40"/>
    </row>
    <row r="157" spans="1:9" ht="27" customHeight="1" x14ac:dyDescent="0.2">
      <c r="A157" s="16"/>
      <c r="B157" s="22"/>
      <c r="C157" s="22"/>
      <c r="D157" s="22"/>
      <c r="E157" s="42"/>
      <c r="F157" s="35"/>
    </row>
    <row r="158" spans="1:9" ht="27" customHeight="1" x14ac:dyDescent="0.2">
      <c r="A158" s="39"/>
      <c r="B158" s="24"/>
      <c r="C158" s="24"/>
      <c r="D158" s="24"/>
      <c r="E158" s="27"/>
      <c r="F158" s="35"/>
    </row>
    <row r="159" spans="1:9" s="8" customFormat="1" ht="39.950000000000003" customHeight="1" x14ac:dyDescent="0.2">
      <c r="A159" s="39"/>
      <c r="B159" s="24"/>
      <c r="C159" s="24"/>
      <c r="D159" s="24"/>
      <c r="E159" s="27"/>
      <c r="F159" s="40"/>
      <c r="G159" s="1"/>
    </row>
    <row r="160" spans="1:9" ht="27" customHeight="1" x14ac:dyDescent="0.2">
      <c r="A160" s="39"/>
      <c r="B160" s="24"/>
      <c r="C160" s="24"/>
      <c r="D160" s="24"/>
      <c r="E160" s="27"/>
      <c r="F160" s="35"/>
    </row>
    <row r="161" spans="1:6" ht="39.950000000000003" customHeight="1" x14ac:dyDescent="0.2">
      <c r="A161" s="39"/>
      <c r="B161" s="24"/>
      <c r="C161" s="24"/>
      <c r="D161" s="24"/>
      <c r="E161" s="27"/>
      <c r="F161" s="35"/>
    </row>
    <row r="162" spans="1:6" ht="91.5" hidden="1" customHeight="1" x14ac:dyDescent="0.2">
      <c r="A162" s="39"/>
      <c r="B162" s="24"/>
      <c r="C162" s="24"/>
      <c r="D162" s="24"/>
      <c r="E162" s="24"/>
      <c r="F162" s="35"/>
    </row>
    <row r="163" spans="1:6" ht="27" customHeight="1" x14ac:dyDescent="0.2">
      <c r="A163" s="16"/>
      <c r="B163" s="22"/>
      <c r="C163" s="22"/>
      <c r="D163" s="22"/>
      <c r="E163" s="22"/>
      <c r="F163" s="35"/>
    </row>
    <row r="164" spans="1:6" ht="27" customHeight="1" x14ac:dyDescent="0.2">
      <c r="A164" s="39"/>
      <c r="B164" s="24"/>
      <c r="C164" s="24"/>
      <c r="D164" s="24"/>
      <c r="E164" s="24"/>
      <c r="F164" s="35"/>
    </row>
    <row r="165" spans="1:6" ht="27" customHeight="1" x14ac:dyDescent="0.2">
      <c r="A165" s="39"/>
      <c r="B165" s="24"/>
      <c r="C165" s="24"/>
      <c r="D165" s="24"/>
      <c r="E165" s="24"/>
      <c r="F165" s="35"/>
    </row>
    <row r="166" spans="1:6" ht="39.950000000000003" hidden="1" customHeight="1" x14ac:dyDescent="0.2">
      <c r="A166" s="39"/>
      <c r="B166" s="37"/>
      <c r="C166" s="37"/>
      <c r="D166" s="37"/>
      <c r="E166" s="38"/>
      <c r="F166" s="35"/>
    </row>
    <row r="167" spans="1:6" ht="39.950000000000003" hidden="1" customHeight="1" x14ac:dyDescent="0.2">
      <c r="A167" s="39"/>
      <c r="B167" s="37"/>
      <c r="C167" s="37"/>
      <c r="D167" s="37"/>
      <c r="E167" s="38"/>
      <c r="F167" s="35"/>
    </row>
    <row r="168" spans="1:6" ht="39.950000000000003" hidden="1" customHeight="1" x14ac:dyDescent="0.2">
      <c r="A168" s="39"/>
      <c r="B168" s="37"/>
      <c r="C168" s="37"/>
      <c r="D168" s="37"/>
      <c r="E168" s="38"/>
      <c r="F168" s="35"/>
    </row>
    <row r="169" spans="1:6" x14ac:dyDescent="0.2">
      <c r="A169" s="13"/>
      <c r="B169" s="37"/>
      <c r="C169" s="14"/>
      <c r="D169" s="14"/>
      <c r="E169" s="15"/>
      <c r="F169" s="35"/>
    </row>
    <row r="170" spans="1:6" ht="25.5" customHeight="1" x14ac:dyDescent="0.25">
      <c r="A170" s="115"/>
      <c r="B170" s="115"/>
      <c r="C170" s="115"/>
      <c r="D170" s="115"/>
      <c r="E170" s="115"/>
      <c r="F170" s="35"/>
    </row>
    <row r="171" spans="1:6" x14ac:dyDescent="0.25">
      <c r="A171" s="13"/>
      <c r="B171" s="14"/>
      <c r="C171" s="14"/>
      <c r="D171" s="14"/>
      <c r="E171" s="15"/>
      <c r="F171" s="35"/>
    </row>
    <row r="172" spans="1:6" x14ac:dyDescent="0.25">
      <c r="A172" s="13"/>
      <c r="B172" s="14"/>
      <c r="C172" s="14"/>
      <c r="D172" s="14"/>
      <c r="E172" s="15"/>
      <c r="F172" s="35"/>
    </row>
    <row r="173" spans="1:6" x14ac:dyDescent="0.25">
      <c r="A173" s="13"/>
      <c r="B173" s="14"/>
      <c r="C173" s="14"/>
      <c r="D173" s="14"/>
      <c r="E173" s="15"/>
      <c r="F173" s="35"/>
    </row>
    <row r="174" spans="1:6" x14ac:dyDescent="0.25">
      <c r="A174" s="13"/>
      <c r="B174" s="14"/>
      <c r="C174" s="14"/>
      <c r="D174" s="14"/>
      <c r="E174" s="15"/>
      <c r="F174" s="35"/>
    </row>
    <row r="175" spans="1:6" x14ac:dyDescent="0.25">
      <c r="A175" s="13"/>
      <c r="B175" s="14"/>
      <c r="C175" s="14"/>
      <c r="D175" s="14"/>
      <c r="E175" s="15"/>
      <c r="F175" s="35"/>
    </row>
    <row r="176" spans="1:6" x14ac:dyDescent="0.25">
      <c r="A176" s="13"/>
      <c r="B176" s="14"/>
      <c r="C176" s="14"/>
      <c r="D176" s="14"/>
      <c r="E176" s="15"/>
      <c r="F176" s="35"/>
    </row>
    <row r="177" spans="1:6" x14ac:dyDescent="0.25">
      <c r="A177" s="13"/>
      <c r="B177" s="14"/>
      <c r="C177" s="14"/>
      <c r="D177" s="14"/>
      <c r="E177" s="15"/>
      <c r="F177" s="35"/>
    </row>
    <row r="178" spans="1:6" x14ac:dyDescent="0.25">
      <c r="A178" s="13"/>
      <c r="B178" s="14"/>
      <c r="C178" s="14"/>
      <c r="D178" s="14"/>
      <c r="E178" s="15"/>
      <c r="F178" s="35"/>
    </row>
    <row r="179" spans="1:6" x14ac:dyDescent="0.25">
      <c r="A179" s="13"/>
      <c r="B179" s="14"/>
      <c r="C179" s="14"/>
      <c r="D179" s="14"/>
      <c r="E179" s="15"/>
      <c r="F179" s="35"/>
    </row>
    <row r="180" spans="1:6" x14ac:dyDescent="0.25">
      <c r="A180" s="13"/>
      <c r="B180" s="14"/>
      <c r="C180" s="14"/>
      <c r="D180" s="14"/>
      <c r="E180" s="15"/>
      <c r="F180" s="35"/>
    </row>
    <row r="181" spans="1:6" x14ac:dyDescent="0.25">
      <c r="A181" s="13"/>
      <c r="B181" s="14"/>
      <c r="C181" s="14"/>
      <c r="D181" s="14"/>
      <c r="E181" s="15"/>
      <c r="F181" s="35"/>
    </row>
    <row r="182" spans="1:6" x14ac:dyDescent="0.25">
      <c r="A182" s="13"/>
      <c r="B182" s="14"/>
      <c r="C182" s="14"/>
      <c r="D182" s="14"/>
      <c r="E182" s="15"/>
      <c r="F182" s="35"/>
    </row>
    <row r="183" spans="1:6" x14ac:dyDescent="0.25">
      <c r="A183" s="13"/>
      <c r="B183" s="14"/>
      <c r="C183" s="14"/>
      <c r="D183" s="14"/>
      <c r="E183" s="15"/>
      <c r="F183" s="35"/>
    </row>
    <row r="184" spans="1:6" x14ac:dyDescent="0.25">
      <c r="A184" s="47"/>
      <c r="B184" s="14"/>
      <c r="C184" s="14"/>
      <c r="D184" s="14"/>
      <c r="E184" s="15"/>
      <c r="F184" s="35"/>
    </row>
    <row r="185" spans="1:6" x14ac:dyDescent="0.25">
      <c r="A185" s="47"/>
      <c r="B185" s="14"/>
      <c r="C185" s="14"/>
      <c r="D185" s="14"/>
      <c r="E185" s="15"/>
      <c r="F185" s="35"/>
    </row>
    <row r="186" spans="1:6" x14ac:dyDescent="0.25">
      <c r="A186" s="47"/>
      <c r="B186" s="14"/>
      <c r="C186" s="14"/>
      <c r="D186" s="14"/>
      <c r="E186" s="15"/>
      <c r="F186" s="35"/>
    </row>
    <row r="187" spans="1:6" x14ac:dyDescent="0.25">
      <c r="A187" s="47"/>
      <c r="B187" s="14"/>
      <c r="C187" s="14"/>
      <c r="D187" s="14"/>
      <c r="E187" s="15"/>
      <c r="F187" s="35"/>
    </row>
    <row r="188" spans="1:6" x14ac:dyDescent="0.25">
      <c r="A188" s="47"/>
      <c r="B188" s="14"/>
      <c r="C188" s="14"/>
      <c r="D188" s="14"/>
      <c r="E188" s="15"/>
      <c r="F188" s="35"/>
    </row>
    <row r="189" spans="1:6" x14ac:dyDescent="0.25">
      <c r="A189" s="47"/>
      <c r="B189" s="14"/>
      <c r="C189" s="14"/>
      <c r="D189" s="14"/>
      <c r="E189" s="15"/>
      <c r="F189" s="35"/>
    </row>
    <row r="190" spans="1:6" x14ac:dyDescent="0.25">
      <c r="A190" s="47"/>
      <c r="B190" s="14"/>
      <c r="C190" s="14"/>
      <c r="D190" s="14"/>
      <c r="E190" s="15"/>
      <c r="F190" s="35"/>
    </row>
    <row r="191" spans="1:6" x14ac:dyDescent="0.25">
      <c r="A191" s="47"/>
      <c r="B191" s="14"/>
      <c r="C191" s="14"/>
      <c r="D191" s="14"/>
      <c r="E191" s="15"/>
      <c r="F191" s="35"/>
    </row>
    <row r="192" spans="1:6" x14ac:dyDescent="0.25">
      <c r="A192" s="47"/>
      <c r="B192" s="14"/>
      <c r="C192" s="14"/>
      <c r="D192" s="14"/>
      <c r="E192" s="15"/>
      <c r="F192" s="35"/>
    </row>
    <row r="193" spans="1:6" x14ac:dyDescent="0.25">
      <c r="A193" s="47"/>
      <c r="B193" s="14"/>
      <c r="C193" s="14"/>
      <c r="D193" s="14"/>
      <c r="E193" s="15"/>
      <c r="F193" s="35"/>
    </row>
    <row r="194" spans="1:6" x14ac:dyDescent="0.25">
      <c r="A194" s="47"/>
      <c r="B194" s="14"/>
      <c r="C194" s="14"/>
      <c r="D194" s="14"/>
      <c r="E194" s="15"/>
      <c r="F194" s="35"/>
    </row>
    <row r="195" spans="1:6" x14ac:dyDescent="0.25">
      <c r="A195" s="47"/>
      <c r="B195" s="14"/>
      <c r="C195" s="14"/>
      <c r="D195" s="14"/>
      <c r="E195" s="15"/>
      <c r="F195" s="35"/>
    </row>
    <row r="196" spans="1:6" x14ac:dyDescent="0.25">
      <c r="A196" s="47"/>
      <c r="B196" s="14"/>
      <c r="C196" s="14"/>
      <c r="D196" s="14"/>
      <c r="E196" s="15"/>
      <c r="F196" s="35"/>
    </row>
    <row r="197" spans="1:6" x14ac:dyDescent="0.25">
      <c r="A197" s="47"/>
      <c r="B197" s="14"/>
      <c r="C197" s="14"/>
      <c r="D197" s="14"/>
      <c r="E197" s="15"/>
      <c r="F197" s="35"/>
    </row>
    <row r="198" spans="1:6" x14ac:dyDescent="0.25">
      <c r="A198" s="47"/>
      <c r="B198" s="14"/>
      <c r="C198" s="14"/>
      <c r="D198" s="14"/>
      <c r="E198" s="15"/>
      <c r="F198" s="35"/>
    </row>
    <row r="199" spans="1:6" x14ac:dyDescent="0.25">
      <c r="A199" s="47"/>
      <c r="B199" s="14"/>
      <c r="C199" s="14"/>
      <c r="D199" s="14"/>
      <c r="E199" s="15"/>
      <c r="F199" s="35"/>
    </row>
    <row r="200" spans="1:6" x14ac:dyDescent="0.25">
      <c r="A200" s="47"/>
      <c r="B200" s="14"/>
      <c r="C200" s="14"/>
      <c r="D200" s="14"/>
      <c r="E200" s="15"/>
      <c r="F200" s="35"/>
    </row>
    <row r="201" spans="1:6" x14ac:dyDescent="0.25">
      <c r="A201" s="47"/>
      <c r="B201" s="14"/>
      <c r="C201" s="14"/>
      <c r="D201" s="14"/>
      <c r="E201" s="15"/>
      <c r="F201" s="35"/>
    </row>
    <row r="202" spans="1:6" x14ac:dyDescent="0.25">
      <c r="A202" s="47"/>
      <c r="B202" s="14"/>
      <c r="C202" s="14"/>
      <c r="D202" s="14"/>
      <c r="E202" s="15"/>
      <c r="F202" s="35"/>
    </row>
    <row r="203" spans="1:6" x14ac:dyDescent="0.25">
      <c r="A203" s="47"/>
      <c r="B203" s="14"/>
      <c r="C203" s="14"/>
      <c r="D203" s="14"/>
      <c r="E203" s="15"/>
      <c r="F203" s="35"/>
    </row>
    <row r="204" spans="1:6" x14ac:dyDescent="0.25">
      <c r="A204" s="47"/>
      <c r="B204" s="14"/>
      <c r="C204" s="14"/>
      <c r="D204" s="14"/>
      <c r="E204" s="15"/>
      <c r="F204" s="35"/>
    </row>
    <row r="205" spans="1:6" x14ac:dyDescent="0.25">
      <c r="A205" s="47"/>
      <c r="B205" s="14"/>
      <c r="C205" s="14"/>
      <c r="D205" s="14"/>
      <c r="E205" s="15"/>
      <c r="F205" s="35"/>
    </row>
    <row r="206" spans="1:6" x14ac:dyDescent="0.25">
      <c r="A206" s="47"/>
      <c r="B206" s="14"/>
      <c r="C206" s="14"/>
      <c r="D206" s="14"/>
      <c r="E206" s="15"/>
      <c r="F206" s="35"/>
    </row>
    <row r="207" spans="1:6" x14ac:dyDescent="0.25">
      <c r="A207" s="47"/>
      <c r="B207" s="14"/>
      <c r="C207" s="14"/>
      <c r="D207" s="14"/>
      <c r="E207" s="15"/>
      <c r="F207" s="35"/>
    </row>
    <row r="208" spans="1:6" x14ac:dyDescent="0.25">
      <c r="A208" s="47"/>
      <c r="B208" s="14"/>
      <c r="C208" s="14"/>
      <c r="D208" s="14"/>
      <c r="E208" s="15"/>
      <c r="F208" s="35"/>
    </row>
    <row r="209" spans="1:6" x14ac:dyDescent="0.25">
      <c r="A209" s="47"/>
      <c r="B209" s="14"/>
      <c r="C209" s="14"/>
      <c r="D209" s="14"/>
      <c r="E209" s="15"/>
      <c r="F209" s="35"/>
    </row>
    <row r="210" spans="1:6" x14ac:dyDescent="0.25">
      <c r="A210" s="47"/>
      <c r="B210" s="14"/>
      <c r="C210" s="14"/>
      <c r="D210" s="14"/>
      <c r="E210" s="15"/>
      <c r="F210" s="35"/>
    </row>
    <row r="211" spans="1:6" x14ac:dyDescent="0.25">
      <c r="A211" s="47"/>
      <c r="B211" s="14"/>
      <c r="C211" s="14"/>
      <c r="D211" s="14"/>
      <c r="E211" s="15"/>
      <c r="F211" s="35"/>
    </row>
    <row r="212" spans="1:6" x14ac:dyDescent="0.25">
      <c r="A212" s="47"/>
      <c r="B212" s="14"/>
      <c r="C212" s="14"/>
      <c r="D212" s="14"/>
      <c r="E212" s="15"/>
      <c r="F212" s="35"/>
    </row>
    <row r="213" spans="1:6" x14ac:dyDescent="0.25">
      <c r="A213" s="47"/>
      <c r="B213" s="14"/>
      <c r="C213" s="14"/>
      <c r="D213" s="14"/>
      <c r="E213" s="15"/>
      <c r="F213" s="35"/>
    </row>
    <row r="214" spans="1:6" x14ac:dyDescent="0.25">
      <c r="A214" s="47"/>
      <c r="B214" s="14"/>
      <c r="C214" s="14"/>
      <c r="D214" s="14"/>
      <c r="E214" s="15"/>
      <c r="F214" s="35"/>
    </row>
    <row r="215" spans="1:6" x14ac:dyDescent="0.25">
      <c r="A215" s="47"/>
      <c r="B215" s="14"/>
      <c r="C215" s="14"/>
      <c r="D215" s="14"/>
      <c r="E215" s="15"/>
      <c r="F215" s="35"/>
    </row>
    <row r="216" spans="1:6" x14ac:dyDescent="0.25">
      <c r="A216" s="47"/>
      <c r="B216" s="14"/>
      <c r="C216" s="14"/>
      <c r="D216" s="14"/>
      <c r="E216" s="15"/>
      <c r="F216" s="35"/>
    </row>
    <row r="217" spans="1:6" x14ac:dyDescent="0.25">
      <c r="A217" s="47"/>
      <c r="B217" s="14"/>
      <c r="C217" s="14"/>
      <c r="D217" s="14"/>
      <c r="E217" s="15"/>
      <c r="F217" s="35"/>
    </row>
    <row r="218" spans="1:6" x14ac:dyDescent="0.25">
      <c r="A218" s="47"/>
      <c r="B218" s="14"/>
      <c r="C218" s="14"/>
      <c r="D218" s="14"/>
      <c r="E218" s="15"/>
      <c r="F218" s="35"/>
    </row>
    <row r="219" spans="1:6" x14ac:dyDescent="0.25">
      <c r="A219" s="47"/>
      <c r="B219" s="14"/>
      <c r="C219" s="14"/>
      <c r="D219" s="14"/>
      <c r="E219" s="15"/>
      <c r="F219" s="35"/>
    </row>
    <row r="220" spans="1:6" x14ac:dyDescent="0.25">
      <c r="A220" s="47"/>
      <c r="B220" s="14"/>
      <c r="C220" s="14"/>
      <c r="D220" s="14"/>
      <c r="E220" s="15"/>
      <c r="F220" s="35"/>
    </row>
    <row r="221" spans="1:6" x14ac:dyDescent="0.25">
      <c r="A221" s="47"/>
      <c r="B221" s="14"/>
      <c r="C221" s="14"/>
      <c r="D221" s="14"/>
      <c r="E221" s="15"/>
      <c r="F221" s="35"/>
    </row>
    <row r="222" spans="1:6" x14ac:dyDescent="0.25">
      <c r="A222" s="47"/>
      <c r="B222" s="14"/>
      <c r="C222" s="14"/>
      <c r="D222" s="14"/>
      <c r="E222" s="15"/>
      <c r="F222" s="35"/>
    </row>
    <row r="223" spans="1:6" x14ac:dyDescent="0.25">
      <c r="A223" s="47"/>
      <c r="B223" s="14"/>
      <c r="C223" s="14"/>
      <c r="D223" s="14"/>
      <c r="E223" s="15"/>
      <c r="F223" s="35"/>
    </row>
    <row r="224" spans="1:6" x14ac:dyDescent="0.25">
      <c r="A224" s="47"/>
      <c r="B224" s="14"/>
      <c r="C224" s="14"/>
      <c r="D224" s="14"/>
      <c r="E224" s="15"/>
      <c r="F224" s="35"/>
    </row>
    <row r="225" spans="1:6" x14ac:dyDescent="0.25">
      <c r="A225" s="47"/>
      <c r="B225" s="14"/>
      <c r="C225" s="14"/>
      <c r="D225" s="14"/>
      <c r="E225" s="15"/>
      <c r="F225" s="35"/>
    </row>
    <row r="226" spans="1:6" x14ac:dyDescent="0.25">
      <c r="A226" s="47"/>
      <c r="B226" s="14"/>
      <c r="C226" s="14"/>
      <c r="D226" s="14"/>
      <c r="E226" s="15"/>
      <c r="F226" s="35"/>
    </row>
    <row r="227" spans="1:6" x14ac:dyDescent="0.25">
      <c r="A227" s="47"/>
      <c r="B227" s="14"/>
      <c r="C227" s="14"/>
      <c r="D227" s="14"/>
      <c r="E227" s="15"/>
      <c r="F227" s="35"/>
    </row>
    <row r="228" spans="1:6" x14ac:dyDescent="0.25">
      <c r="A228" s="47"/>
      <c r="B228" s="14"/>
      <c r="C228" s="14"/>
      <c r="D228" s="14"/>
      <c r="E228" s="15"/>
      <c r="F228" s="35"/>
    </row>
    <row r="229" spans="1:6" x14ac:dyDescent="0.25">
      <c r="A229" s="47"/>
      <c r="B229" s="14"/>
      <c r="C229" s="14"/>
      <c r="D229" s="14"/>
      <c r="E229" s="15"/>
      <c r="F229" s="35"/>
    </row>
    <row r="230" spans="1:6" x14ac:dyDescent="0.25">
      <c r="A230" s="47"/>
      <c r="B230" s="14"/>
      <c r="C230" s="14"/>
      <c r="D230" s="14"/>
      <c r="E230" s="15"/>
      <c r="F230" s="35"/>
    </row>
    <row r="231" spans="1:6" x14ac:dyDescent="0.25">
      <c r="A231" s="47"/>
      <c r="B231" s="14"/>
      <c r="C231" s="14"/>
      <c r="D231" s="14"/>
      <c r="E231" s="15"/>
      <c r="F231" s="35"/>
    </row>
    <row r="232" spans="1:6" x14ac:dyDescent="0.25">
      <c r="A232" s="47"/>
      <c r="B232" s="14"/>
      <c r="C232" s="14"/>
      <c r="D232" s="14"/>
      <c r="E232" s="15"/>
      <c r="F232" s="35"/>
    </row>
    <row r="233" spans="1:6" x14ac:dyDescent="0.25">
      <c r="A233" s="47"/>
      <c r="B233" s="14"/>
      <c r="C233" s="14"/>
      <c r="D233" s="14"/>
      <c r="E233" s="15"/>
      <c r="F233" s="35"/>
    </row>
    <row r="234" spans="1:6" x14ac:dyDescent="0.25">
      <c r="A234" s="47"/>
      <c r="B234" s="14"/>
      <c r="C234" s="14"/>
      <c r="D234" s="14"/>
      <c r="E234" s="15"/>
      <c r="F234" s="35"/>
    </row>
    <row r="235" spans="1:6" x14ac:dyDescent="0.25">
      <c r="A235" s="47"/>
      <c r="B235" s="14"/>
      <c r="C235" s="14"/>
      <c r="D235" s="14"/>
      <c r="E235" s="15"/>
      <c r="F235" s="35"/>
    </row>
    <row r="236" spans="1:6" x14ac:dyDescent="0.25">
      <c r="A236" s="47"/>
      <c r="B236" s="14"/>
      <c r="C236" s="14"/>
      <c r="D236" s="14"/>
      <c r="E236" s="15"/>
      <c r="F236" s="35"/>
    </row>
    <row r="237" spans="1:6" x14ac:dyDescent="0.25">
      <c r="A237" s="47"/>
      <c r="B237" s="14"/>
      <c r="C237" s="14"/>
      <c r="D237" s="14"/>
      <c r="E237" s="15"/>
      <c r="F237" s="35"/>
    </row>
    <row r="238" spans="1:6" x14ac:dyDescent="0.25">
      <c r="A238" s="47"/>
      <c r="B238" s="14"/>
      <c r="C238" s="14"/>
      <c r="D238" s="14"/>
      <c r="E238" s="15"/>
      <c r="F238" s="35"/>
    </row>
    <row r="239" spans="1:6" x14ac:dyDescent="0.25">
      <c r="A239" s="47"/>
      <c r="B239" s="14"/>
      <c r="C239" s="14"/>
      <c r="D239" s="14"/>
      <c r="E239" s="15"/>
      <c r="F239" s="35"/>
    </row>
    <row r="240" spans="1:6" x14ac:dyDescent="0.25">
      <c r="A240" s="47"/>
      <c r="B240" s="14"/>
      <c r="C240" s="14"/>
      <c r="D240" s="14"/>
      <c r="E240" s="15"/>
      <c r="F240" s="35"/>
    </row>
    <row r="241" spans="1:6" x14ac:dyDescent="0.25">
      <c r="A241" s="47"/>
      <c r="B241" s="14"/>
      <c r="C241" s="14"/>
      <c r="D241" s="14"/>
      <c r="E241" s="15"/>
      <c r="F241" s="35"/>
    </row>
    <row r="242" spans="1:6" x14ac:dyDescent="0.25">
      <c r="A242" s="47"/>
      <c r="B242" s="14"/>
      <c r="C242" s="14"/>
      <c r="D242" s="14"/>
      <c r="E242" s="15"/>
      <c r="F242" s="35"/>
    </row>
    <row r="243" spans="1:6" x14ac:dyDescent="0.25">
      <c r="A243" s="47"/>
      <c r="B243" s="14"/>
      <c r="C243" s="14"/>
      <c r="D243" s="14"/>
      <c r="E243" s="15"/>
      <c r="F243" s="35"/>
    </row>
    <row r="244" spans="1:6" x14ac:dyDescent="0.25">
      <c r="A244" s="47"/>
      <c r="B244" s="14"/>
      <c r="C244" s="14"/>
      <c r="D244" s="14"/>
      <c r="E244" s="15"/>
      <c r="F244" s="35"/>
    </row>
    <row r="245" spans="1:6" x14ac:dyDescent="0.25">
      <c r="A245" s="47"/>
      <c r="B245" s="14"/>
      <c r="C245" s="14"/>
      <c r="D245" s="14"/>
      <c r="E245" s="15"/>
      <c r="F245" s="35"/>
    </row>
    <row r="246" spans="1:6" x14ac:dyDescent="0.25">
      <c r="A246" s="47"/>
      <c r="B246" s="14"/>
      <c r="C246" s="14"/>
      <c r="D246" s="14"/>
      <c r="E246" s="15"/>
      <c r="F246" s="35"/>
    </row>
    <row r="247" spans="1:6" x14ac:dyDescent="0.25">
      <c r="A247" s="47"/>
      <c r="B247" s="14"/>
      <c r="C247" s="14"/>
      <c r="D247" s="14"/>
      <c r="E247" s="15"/>
      <c r="F247" s="35"/>
    </row>
    <row r="248" spans="1:6" x14ac:dyDescent="0.25">
      <c r="A248" s="47"/>
      <c r="B248" s="14"/>
      <c r="C248" s="14"/>
      <c r="D248" s="14"/>
      <c r="E248" s="15"/>
      <c r="F248" s="35"/>
    </row>
    <row r="249" spans="1:6" x14ac:dyDescent="0.25">
      <c r="A249" s="47"/>
      <c r="B249" s="14"/>
      <c r="C249" s="14"/>
      <c r="D249" s="14"/>
      <c r="E249" s="15"/>
      <c r="F249" s="35"/>
    </row>
    <row r="250" spans="1:6" x14ac:dyDescent="0.25">
      <c r="A250" s="47"/>
      <c r="B250" s="14"/>
      <c r="C250" s="14"/>
      <c r="D250" s="14"/>
      <c r="E250" s="15"/>
      <c r="F250" s="35"/>
    </row>
    <row r="251" spans="1:6" x14ac:dyDescent="0.25">
      <c r="A251" s="47"/>
      <c r="B251" s="14"/>
      <c r="C251" s="14"/>
      <c r="D251" s="14"/>
      <c r="E251" s="15"/>
      <c r="F251" s="35"/>
    </row>
    <row r="252" spans="1:6" x14ac:dyDescent="0.25">
      <c r="A252" s="47"/>
      <c r="B252" s="14"/>
      <c r="C252" s="14"/>
      <c r="D252" s="14"/>
      <c r="E252" s="15"/>
      <c r="F252" s="35"/>
    </row>
    <row r="253" spans="1:6" x14ac:dyDescent="0.25">
      <c r="A253" s="47"/>
      <c r="B253" s="14"/>
      <c r="C253" s="14"/>
      <c r="D253" s="14"/>
      <c r="E253" s="15"/>
      <c r="F253" s="35"/>
    </row>
    <row r="254" spans="1:6" x14ac:dyDescent="0.25">
      <c r="A254" s="47"/>
      <c r="B254" s="14"/>
      <c r="C254" s="14"/>
      <c r="D254" s="14"/>
      <c r="E254" s="15"/>
      <c r="F254" s="35"/>
    </row>
    <row r="255" spans="1:6" x14ac:dyDescent="0.25">
      <c r="A255" s="47"/>
      <c r="B255" s="14"/>
      <c r="C255" s="14"/>
      <c r="D255" s="14"/>
      <c r="E255" s="15"/>
      <c r="F255" s="35"/>
    </row>
    <row r="256" spans="1:6" x14ac:dyDescent="0.25">
      <c r="A256" s="47"/>
      <c r="B256" s="14"/>
      <c r="C256" s="14"/>
      <c r="D256" s="14"/>
      <c r="E256" s="15"/>
      <c r="F256" s="35"/>
    </row>
    <row r="257" spans="1:6" x14ac:dyDescent="0.25">
      <c r="A257" s="47"/>
      <c r="B257" s="14"/>
      <c r="C257" s="14"/>
      <c r="D257" s="14"/>
      <c r="E257" s="15"/>
      <c r="F257" s="35"/>
    </row>
    <row r="258" spans="1:6" x14ac:dyDescent="0.25">
      <c r="A258" s="47"/>
      <c r="B258" s="14"/>
      <c r="C258" s="14"/>
      <c r="D258" s="14"/>
      <c r="E258" s="15"/>
      <c r="F258" s="35"/>
    </row>
    <row r="259" spans="1:6" x14ac:dyDescent="0.25">
      <c r="A259" s="47"/>
      <c r="B259" s="14"/>
      <c r="C259" s="14"/>
      <c r="D259" s="14"/>
      <c r="E259" s="15"/>
      <c r="F259" s="35"/>
    </row>
    <row r="260" spans="1:6" x14ac:dyDescent="0.25">
      <c r="A260" s="47"/>
      <c r="B260" s="14"/>
      <c r="C260" s="14"/>
      <c r="D260" s="14"/>
      <c r="E260" s="15"/>
      <c r="F260" s="35"/>
    </row>
    <row r="261" spans="1:6" x14ac:dyDescent="0.25">
      <c r="A261" s="47"/>
      <c r="B261" s="14"/>
      <c r="C261" s="14"/>
      <c r="D261" s="14"/>
      <c r="E261" s="15"/>
      <c r="F261" s="35"/>
    </row>
    <row r="262" spans="1:6" x14ac:dyDescent="0.25">
      <c r="A262" s="47"/>
      <c r="B262" s="14"/>
      <c r="C262" s="14"/>
      <c r="D262" s="14"/>
      <c r="E262" s="15"/>
      <c r="F262" s="35"/>
    </row>
    <row r="263" spans="1:6" x14ac:dyDescent="0.25">
      <c r="A263" s="47"/>
      <c r="B263" s="14"/>
      <c r="C263" s="14"/>
      <c r="D263" s="14"/>
      <c r="E263" s="15"/>
      <c r="F263" s="35"/>
    </row>
    <row r="264" spans="1:6" x14ac:dyDescent="0.25">
      <c r="A264" s="47"/>
      <c r="B264" s="14"/>
      <c r="C264" s="14"/>
      <c r="D264" s="14"/>
      <c r="E264" s="15"/>
      <c r="F264" s="35"/>
    </row>
    <row r="265" spans="1:6" x14ac:dyDescent="0.25">
      <c r="A265" s="47"/>
      <c r="B265" s="14"/>
      <c r="C265" s="14"/>
      <c r="D265" s="14"/>
      <c r="E265" s="15"/>
      <c r="F265" s="35"/>
    </row>
    <row r="266" spans="1:6" x14ac:dyDescent="0.25">
      <c r="A266" s="47"/>
      <c r="B266" s="14"/>
      <c r="C266" s="14"/>
      <c r="D266" s="14"/>
      <c r="E266" s="15"/>
      <c r="F266" s="35"/>
    </row>
    <row r="267" spans="1:6" x14ac:dyDescent="0.25">
      <c r="A267" s="47"/>
      <c r="B267" s="14"/>
      <c r="C267" s="14"/>
      <c r="D267" s="14"/>
      <c r="E267" s="15"/>
      <c r="F267" s="35"/>
    </row>
    <row r="268" spans="1:6" x14ac:dyDescent="0.25">
      <c r="A268" s="47"/>
      <c r="B268" s="14"/>
      <c r="C268" s="14"/>
      <c r="D268" s="14"/>
      <c r="E268" s="15"/>
      <c r="F268" s="35"/>
    </row>
    <row r="269" spans="1:6" x14ac:dyDescent="0.25">
      <c r="A269" s="47"/>
      <c r="B269" s="14"/>
      <c r="C269" s="14"/>
      <c r="D269" s="14"/>
      <c r="E269" s="15"/>
      <c r="F269" s="35"/>
    </row>
    <row r="270" spans="1:6" x14ac:dyDescent="0.25">
      <c r="A270" s="47"/>
      <c r="B270" s="14"/>
      <c r="C270" s="14"/>
      <c r="D270" s="14"/>
      <c r="E270" s="15"/>
      <c r="F270" s="35"/>
    </row>
    <row r="271" spans="1:6" x14ac:dyDescent="0.25">
      <c r="A271" s="47"/>
      <c r="B271" s="14"/>
      <c r="C271" s="14"/>
      <c r="D271" s="14"/>
      <c r="E271" s="15"/>
      <c r="F271" s="35"/>
    </row>
    <row r="272" spans="1:6" x14ac:dyDescent="0.25">
      <c r="A272" s="47"/>
      <c r="B272" s="14"/>
      <c r="C272" s="14"/>
      <c r="D272" s="14"/>
      <c r="E272" s="15"/>
      <c r="F272" s="35"/>
    </row>
    <row r="273" spans="1:6" x14ac:dyDescent="0.25">
      <c r="A273" s="47"/>
      <c r="B273" s="14"/>
      <c r="C273" s="14"/>
      <c r="D273" s="14"/>
      <c r="E273" s="15"/>
      <c r="F273" s="35"/>
    </row>
    <row r="274" spans="1:6" x14ac:dyDescent="0.25">
      <c r="A274" s="47"/>
      <c r="B274" s="14"/>
      <c r="C274" s="14"/>
      <c r="D274" s="14"/>
      <c r="E274" s="15"/>
      <c r="F274" s="35"/>
    </row>
    <row r="275" spans="1:6" x14ac:dyDescent="0.25">
      <c r="A275" s="47"/>
      <c r="B275" s="14"/>
      <c r="C275" s="14"/>
      <c r="D275" s="14"/>
      <c r="E275" s="15"/>
      <c r="F275" s="35"/>
    </row>
    <row r="32791" spans="1:12" x14ac:dyDescent="0.25">
      <c r="A32791" s="1"/>
      <c r="B32791" s="1"/>
      <c r="C32791" s="1"/>
      <c r="D32791" s="1"/>
      <c r="E32791" s="1"/>
      <c r="L32791" s="10"/>
    </row>
  </sheetData>
  <mergeCells count="14">
    <mergeCell ref="A170:E170"/>
    <mergeCell ref="D5:E5"/>
    <mergeCell ref="F5:F7"/>
    <mergeCell ref="G5:H5"/>
    <mergeCell ref="G6:H6"/>
    <mergeCell ref="A5:A7"/>
    <mergeCell ref="C5:C7"/>
    <mergeCell ref="B6:B7"/>
    <mergeCell ref="I5:I7"/>
    <mergeCell ref="J5:K5"/>
    <mergeCell ref="J6:K6"/>
    <mergeCell ref="A2:L2"/>
    <mergeCell ref="D6:E6"/>
    <mergeCell ref="A3:E3"/>
  </mergeCells>
  <hyperlinks>
    <hyperlink ref="A42" location="P32947" display="P32947"/>
    <hyperlink ref="A14" r:id="rId1" display="consultantplus://offline/ref=E0DD796041A3F4FC371F2B1968537F5AA5041C52E34D19A53A8D5C243047CD1C2DDAE7240E17FBb2a1L"/>
    <hyperlink ref="A12" r:id="rId2" display="consultantplus://offline/ref=6C6305F6D5F00AFB386A5ADB1C2CDFFF9BCC10EB4B1CA0FD4A8EC3E095FF86B07B797454577F633DI"/>
    <hyperlink ref="A13" r:id="rId3" display="consultantplus://offline/ref=6C6305F6D5F00AFB386A5ADB1C2CDFFF9BCC10EB4B1CA0FD4A8EC3E095FF86B07B797456577F303C6330I"/>
  </hyperlinks>
  <pageMargins left="0.7" right="0.7" top="0.75" bottom="0.75" header="0.3" footer="0.3"/>
  <pageSetup paperSize="9" scale="7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Поманина Ирина Миколавна</dc:creator>
  <cp:lastModifiedBy>Кабанова</cp:lastModifiedBy>
  <dcterms:created xsi:type="dcterms:W3CDTF">2018-11-23T09:40:54Z</dcterms:created>
  <dcterms:modified xsi:type="dcterms:W3CDTF">2018-11-23T12:12:52Z</dcterms:modified>
</cp:coreProperties>
</file>